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4Q/Investor Kit/ESP/"/>
    </mc:Choice>
  </mc:AlternateContent>
  <xr:revisionPtr revIDLastSave="15569" documentId="11_0A4909CFCB9185933808EB4EDF6C648737CE3C1B" xr6:coauthVersionLast="47" xr6:coauthVersionMax="47" xr10:uidLastSave="{5D4742DE-B475-48C4-8433-FD88B7B459DE}"/>
  <bookViews>
    <workbookView xWindow="-110" yWindow="-110" windowWidth="19420" windowHeight="11620" tabRatio="906" xr2:uid="{00000000-000D-0000-FFFF-FFFF00000000}"/>
  </bookViews>
  <sheets>
    <sheet name="." sheetId="225" r:id="rId1"/>
    <sheet name="ACTIVOS" sheetId="430" r:id="rId2"/>
    <sheet name="PASIVOS" sheetId="293" r:id="rId3"/>
    <sheet name="RESULTADO" sheetId="294" r:id="rId4"/>
    <sheet name="PATRIMONIO" sheetId="295" r:id="rId5"/>
    <sheet name="FLUJO DIRECTO" sheetId="296" r:id="rId6"/>
    <sheet name="NOTA 17.1" sheetId="400" r:id="rId7"/>
    <sheet name="NOTA 17.2 " sheetId="435" r:id="rId8"/>
    <sheet name="NOTA 17.3" sheetId="447" r:id="rId9"/>
    <sheet name="NOTA 17.6" sheetId="448" r:id="rId10"/>
    <sheet name="NOTA 25" sheetId="453" r:id="rId11"/>
  </sheets>
  <definedNames>
    <definedName name="_xlnm._FilterDatabase" localSheetId="9" hidden="1">'NOTA 17.6'!$B$5:$K$14</definedName>
    <definedName name="AAA" localSheetId="1">ACTIVOS!AAA</definedName>
    <definedName name="AAA" localSheetId="7">'NOTA 17.2 '!AAA</definedName>
    <definedName name="AAA" localSheetId="8">'NOTA 17.3'!AAA</definedName>
    <definedName name="AAA" localSheetId="9">'NOTA 17.6'!AAA</definedName>
    <definedName name="AAA" localSheetId="10">'NOTA 25'!AAA</definedName>
    <definedName name="AAA">[0]!AAA</definedName>
    <definedName name="acum2" localSheetId="1">ACTIVOS!acum2</definedName>
    <definedName name="acum2" localSheetId="7">'NOTA 17.2 '!acum2</definedName>
    <definedName name="acum2" localSheetId="8">'NOTA 17.3'!acum2</definedName>
    <definedName name="acum2" localSheetId="9">'NOTA 17.6'!acum2</definedName>
    <definedName name="acum2" localSheetId="10">'NOTA 25'!acum2</definedName>
    <definedName name="acum2">[0]!acum2</definedName>
    <definedName name="acumulada" localSheetId="1">ACTIVOS!acumulada</definedName>
    <definedName name="acumulada" localSheetId="7">'NOTA 17.2 '!acumulada</definedName>
    <definedName name="acumulada" localSheetId="8">'NOTA 17.3'!acumulada</definedName>
    <definedName name="acumulada" localSheetId="9">'NOTA 17.6'!acumulada</definedName>
    <definedName name="acumulada" localSheetId="10">'NOTA 25'!acumulada</definedName>
    <definedName name="acumulada">[0]!acumulada</definedName>
    <definedName name="alex" localSheetId="1">ACTIVOS!alex</definedName>
    <definedName name="alex" localSheetId="7">'NOTA 17.2 '!alex</definedName>
    <definedName name="alex" localSheetId="8">'NOTA 17.3'!alex</definedName>
    <definedName name="alex" localSheetId="9">'NOTA 17.6'!alex</definedName>
    <definedName name="alex" localSheetId="10">'NOTA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ACTIVOS!$B$1:$E$30</definedName>
    <definedName name="_xlnm.Print_Area" localSheetId="5">'FLUJO DIRECTO'!$B$2:$E$16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'NOTA 25'!$A$84:$D$97</definedName>
    <definedName name="_xlnm.Print_Area" localSheetId="2">PASIVOS!$B$2:$E$30</definedName>
    <definedName name="_xlnm.Print_Area" localSheetId="4">PATRIMONIO!$A$1:$R$16</definedName>
    <definedName name="_xlnm.Print_Area" localSheetId="3">RESULTADO!$B$2:$C$55</definedName>
    <definedName name="_xlnm.Print_Area">#REF!</definedName>
    <definedName name="asda" localSheetId="1">ACTIVOS!asda</definedName>
    <definedName name="asda" localSheetId="7">'NOTA 17.2 '!asda</definedName>
    <definedName name="asda" localSheetId="8">'NOTA 17.3'!asda</definedName>
    <definedName name="asda" localSheetId="9">'NOTA 17.6'!asda</definedName>
    <definedName name="asda" localSheetId="10">'NOTA 25'!asda</definedName>
    <definedName name="asda">[0]!asda</definedName>
    <definedName name="asdas" localSheetId="1">ACTIVOS!asdas</definedName>
    <definedName name="asdas" localSheetId="7">'NOTA 17.2 '!asdas</definedName>
    <definedName name="asdas" localSheetId="8">'NOTA 17.3'!asdas</definedName>
    <definedName name="asdas" localSheetId="9">'NOTA 17.6'!asdas</definedName>
    <definedName name="asdas" localSheetId="10">'NOTA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ACTIVOS!BAL</definedName>
    <definedName name="BAL" localSheetId="7">'NOTA 17.2 '!BAL</definedName>
    <definedName name="BAL" localSheetId="8">'NOTA 17.3'!BAL</definedName>
    <definedName name="BAL" localSheetId="9">'NOTA 17.6'!BAL</definedName>
    <definedName name="BAL" localSheetId="10">'NOTA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ACTIVOS!DESPFIN</definedName>
    <definedName name="DESPFIN" localSheetId="7">'NOTA 17.2 '!DESPFIN</definedName>
    <definedName name="DESPFIN" localSheetId="8">'NOTA 17.3'!DESPFIN</definedName>
    <definedName name="DESPFIN" localSheetId="9">'NOTA 17.6'!DESPFIN</definedName>
    <definedName name="DESPFIN" localSheetId="10">'NOTA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ACTIVOS!FF</definedName>
    <definedName name="FF" localSheetId="7">'NOTA 17.2 '!FF</definedName>
    <definedName name="FF" localSheetId="8">'NOTA 17.3'!FF</definedName>
    <definedName name="FF" localSheetId="9">'NOTA 17.6'!FF</definedName>
    <definedName name="FF" localSheetId="10">'NOTA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ACTIVOS!IRP</definedName>
    <definedName name="IRP" localSheetId="7">'NOTA 17.2 '!IRP</definedName>
    <definedName name="IRP" localSheetId="8">'NOTA 17.3'!IRP</definedName>
    <definedName name="IRP" localSheetId="9">'NOTA 17.6'!IRP</definedName>
    <definedName name="IRP" localSheetId="10">'NOTA 25'!IRP</definedName>
    <definedName name="IRP">[0]!IRP</definedName>
    <definedName name="kok" localSheetId="1">ACTIVOS!kok</definedName>
    <definedName name="kok" localSheetId="7">'NOTA 17.2 '!kok</definedName>
    <definedName name="kok" localSheetId="8">'NOTA 17.3'!kok</definedName>
    <definedName name="kok" localSheetId="9">'NOTA 17.6'!kok</definedName>
    <definedName name="kok" localSheetId="10">'NOTA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ACTIVOS!PRINT</definedName>
    <definedName name="PRINT" localSheetId="7">'NOTA 17.2 '!PRINT</definedName>
    <definedName name="PRINT" localSheetId="8">'NOTA 17.3'!PRINT</definedName>
    <definedName name="PRINT" localSheetId="9">'NOTA 17.6'!PRINT</definedName>
    <definedName name="PRINT" localSheetId="10">'NOTA 25'!PRINT</definedName>
    <definedName name="PRINT">[0]!PRINT</definedName>
    <definedName name="RES" localSheetId="1">ACTIVOS!RES</definedName>
    <definedName name="RES" localSheetId="7">'NOTA 17.2 '!RES</definedName>
    <definedName name="RES" localSheetId="8">'NOTA 17.3'!RES</definedName>
    <definedName name="RES" localSheetId="9">'NOTA 17.6'!RES</definedName>
    <definedName name="RES" localSheetId="10">'NOTA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ACTIVOS!uhu</definedName>
    <definedName name="uhu" localSheetId="7">'NOTA 17.2 '!uhu</definedName>
    <definedName name="uhu" localSheetId="8">'NOTA 17.3'!uhu</definedName>
    <definedName name="uhu" localSheetId="9">'NOTA 17.6'!uhu</definedName>
    <definedName name="uhu" localSheetId="10">'NOTA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ACTIVOS!ZEROFIN.DESPFIN</definedName>
    <definedName name="ZEROFIN.DESPFIN" localSheetId="7">'NOTA 17.2 '!ZEROFIN.DESPFIN</definedName>
    <definedName name="ZEROFIN.DESPFIN" localSheetId="8">'NOTA 17.3'!ZEROFIN.DESPFIN</definedName>
    <definedName name="ZEROFIN.DESPFIN" localSheetId="9">'NOTA 17.6'!ZEROFIN.DESPFIN</definedName>
    <definedName name="ZEROFIN.DESPFIN" localSheetId="10">'NOTA 25'!ZEROFIN.DESPFIN</definedName>
    <definedName name="ZEROFIN.DESPFIN">[0]!ZEROFIN.DESPFIN</definedName>
    <definedName name="ZEROFIN.ZEROFIN" localSheetId="1">ACTIVOS!ZEROFIN.ZEROFIN</definedName>
    <definedName name="ZEROFIN.ZEROFIN" localSheetId="7">'NOTA 17.2 '!ZEROFIN.ZEROFIN</definedName>
    <definedName name="ZEROFIN.ZEROFIN" localSheetId="8">'NOTA 17.3'!ZEROFIN.ZEROFIN</definedName>
    <definedName name="ZEROFIN.ZEROFIN" localSheetId="9">'NOTA 17.6'!ZEROFIN.ZEROFIN</definedName>
    <definedName name="ZEROFIN.ZEROFIN" localSheetId="10">'NOTA 25'!ZEROFIN.ZEROFIN</definedName>
    <definedName name="ZEROFIN.ZEROFIN">[0]!ZEROFIN.ZEROFIN</definedName>
    <definedName name="zerofin1" localSheetId="1">ACTIVOS!zerofin1</definedName>
    <definedName name="zerofin1" localSheetId="7">'NOTA 17.2 '!zerofin1</definedName>
    <definedName name="zerofin1" localSheetId="8">'NOTA 17.3'!zerofin1</definedName>
    <definedName name="zerofin1" localSheetId="9">'NOTA 17.6'!zerofin1</definedName>
    <definedName name="zerofin1" localSheetId="10">'NOTA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453" l="1"/>
  <c r="E48" i="453"/>
  <c r="D48" i="453"/>
  <c r="C48" i="453"/>
  <c r="F4" i="453"/>
  <c r="E47" i="453"/>
  <c r="D47" i="453"/>
  <c r="C47" i="453"/>
  <c r="C15" i="453"/>
  <c r="C37" i="453" s="1"/>
  <c r="C46" i="453" s="1"/>
  <c r="C77" i="453" s="1"/>
  <c r="F19" i="448"/>
  <c r="I16" i="448"/>
  <c r="F16" i="448"/>
  <c r="C16" i="448"/>
  <c r="L39" i="447"/>
  <c r="L23" i="447"/>
  <c r="K23" i="447"/>
  <c r="O43" i="435"/>
  <c r="N43" i="435"/>
  <c r="M43" i="435"/>
  <c r="L43" i="435"/>
  <c r="K43" i="435"/>
  <c r="J43" i="435"/>
  <c r="I43" i="435"/>
  <c r="O21" i="435"/>
  <c r="O4" i="435"/>
  <c r="B28" i="295"/>
  <c r="G49" i="294"/>
  <c r="F49" i="294"/>
  <c r="E49" i="294"/>
  <c r="E48" i="294"/>
  <c r="G47" i="294"/>
  <c r="F47" i="294"/>
  <c r="E47" i="294"/>
  <c r="B43" i="294"/>
  <c r="G8" i="294"/>
  <c r="G48" i="294" s="1"/>
  <c r="C5" i="453" l="1"/>
  <c r="C52" i="453"/>
  <c r="C22" i="453" s="1"/>
  <c r="D78" i="453"/>
  <c r="D91" i="453" s="1"/>
  <c r="E78" i="453"/>
  <c r="E91" i="453" s="1"/>
  <c r="E56" i="453"/>
  <c r="F78" i="453"/>
  <c r="F91" i="453" s="1"/>
  <c r="D5" i="453"/>
  <c r="C79" i="453"/>
  <c r="C92" i="453" s="1"/>
  <c r="D79" i="453"/>
  <c r="D92" i="453" s="1"/>
  <c r="F56" i="453"/>
  <c r="C54" i="453"/>
  <c r="E79" i="453"/>
  <c r="E92" i="453" s="1"/>
  <c r="C44" i="453"/>
  <c r="C21" i="453" s="1"/>
  <c r="C55" i="453"/>
  <c r="F79" i="453"/>
  <c r="F92" i="453" s="1"/>
  <c r="D55" i="453"/>
  <c r="E55" i="453"/>
  <c r="F55" i="453"/>
  <c r="C56" i="453"/>
  <c r="D56" i="453"/>
  <c r="C78" i="453"/>
  <c r="C91" i="453" s="1"/>
  <c r="E44" i="453"/>
  <c r="C4" i="453"/>
  <c r="D4" i="453"/>
  <c r="E4" i="453"/>
  <c r="D11" i="453"/>
  <c r="D52" i="453"/>
  <c r="F11" i="453"/>
  <c r="D44" i="453"/>
  <c r="F35" i="453"/>
  <c r="F5" i="453"/>
  <c r="F44" i="453"/>
  <c r="E52" i="453"/>
  <c r="E5" i="453"/>
  <c r="C38" i="453"/>
  <c r="F52" i="453"/>
  <c r="D38" i="453"/>
  <c r="E38" i="453"/>
  <c r="F38" i="453"/>
  <c r="C39" i="453"/>
  <c r="F47" i="453"/>
  <c r="D39" i="453"/>
  <c r="E39" i="453"/>
  <c r="F39" i="453"/>
  <c r="E11" i="453"/>
  <c r="H16" i="448"/>
  <c r="K10" i="448"/>
  <c r="J14" i="448"/>
  <c r="K7" i="448"/>
  <c r="D16" i="448"/>
  <c r="E16" i="448"/>
  <c r="K12" i="448"/>
  <c r="K9" i="448"/>
  <c r="K13" i="448"/>
  <c r="C14" i="448"/>
  <c r="G16" i="448"/>
  <c r="D14" i="448"/>
  <c r="G14" i="448"/>
  <c r="K11" i="448"/>
  <c r="E14" i="448"/>
  <c r="H14" i="448"/>
  <c r="K8" i="448"/>
  <c r="I14" i="448"/>
  <c r="K15" i="448"/>
  <c r="K16" i="448" s="1"/>
  <c r="J16" i="448"/>
  <c r="K6" i="448"/>
  <c r="K20" i="447"/>
  <c r="K39" i="447"/>
  <c r="L20" i="447"/>
  <c r="O16" i="435"/>
  <c r="M16" i="435"/>
  <c r="N16" i="435"/>
  <c r="L16" i="435"/>
  <c r="K16" i="435"/>
  <c r="J16" i="435"/>
  <c r="I16" i="435"/>
  <c r="F8" i="294"/>
  <c r="F48" i="294" s="1"/>
  <c r="D35" i="453" l="1"/>
  <c r="D13" i="453" s="1"/>
  <c r="K14" i="448"/>
  <c r="E35" i="453" l="1"/>
  <c r="C39" i="294" l="1"/>
  <c r="J1" i="448" l="1"/>
  <c r="C11" i="453" l="1"/>
  <c r="C35" i="453" l="1"/>
  <c r="C13" i="453" s="1"/>
</calcChain>
</file>

<file path=xl/sharedStrings.xml><?xml version="1.0" encoding="utf-8"?>
<sst xmlns="http://schemas.openxmlformats.org/spreadsheetml/2006/main" count="813" uniqueCount="360">
  <si>
    <t>Pasivos por impuestos corrientes, no corrientes</t>
  </si>
  <si>
    <t>Activos por impuestos corrientes, no corrientes</t>
  </si>
  <si>
    <t>Revalúo de propiedades de inversión</t>
  </si>
  <si>
    <t>Otros ingresos</t>
  </si>
  <si>
    <t>Recuperación de comisiones</t>
  </si>
  <si>
    <t>Costo mercaderías vendidas</t>
  </si>
  <si>
    <t>Inventarios corrientes</t>
  </si>
  <si>
    <t>Activos por impuestos corrientes, corrientes</t>
  </si>
  <si>
    <t>Pasivos por impuestos corrientes, corrientes</t>
  </si>
  <si>
    <t>Resultado integral total</t>
  </si>
  <si>
    <t>Resultado integral atribuible a participaciones no controladoras</t>
  </si>
  <si>
    <t>Otros activos no financieros corrientes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</si>
  <si>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</si>
  <si>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</si>
  <si>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</si>
  <si>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</si>
  <si>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</si>
  <si>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</si>
  <si>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</si>
  <si>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</si>
  <si>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</si>
  <si>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</si>
  <si>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Otros activos financieros corrientes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</si>
  <si>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</si>
  <si>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</si>
  <si>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</si>
  <si>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</si>
  <si>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</si>
  <si>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</si>
  <si>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Activos corrientes totales</t>
  </si>
  <si>
    <t>M$</t>
  </si>
  <si>
    <t>Nota</t>
  </si>
  <si>
    <t>ACTIVOS CORRIENTES</t>
  </si>
  <si>
    <t>ACTIVOS NO CORRIENTES</t>
  </si>
  <si>
    <t>TOTAL ACTIVOS</t>
  </si>
  <si>
    <t>Otras Ganancias (Pérdidas)</t>
  </si>
  <si>
    <t>Otros pasivos no financieros corrientes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</si>
  <si>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</si>
  <si>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</si>
  <si>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</si>
  <si>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</si>
  <si>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</si>
  <si>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</si>
  <si>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</si>
  <si>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</si>
  <si>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</si>
  <si>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</si>
  <si>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</si>
  <si>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</si>
  <si>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</si>
  <si>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</si>
  <si>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</si>
  <si>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</si>
  <si>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</si>
  <si>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</si>
  <si>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</si>
  <si>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Ganancia (pérdida), atribuible a los propietarios de la controladora</t>
  </si>
  <si>
    <t>Ganancia (pérdida), atribuible a participaciones no controladoras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</si>
  <si>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</si>
  <si>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</si>
  <si>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</si>
  <si>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</si>
  <si>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</si>
  <si>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</si>
  <si>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Ganancia (Pérdida)</t>
  </si>
  <si>
    <t>Gastos de administración</t>
  </si>
  <si>
    <t>Activos por impuestos diferidos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</si>
  <si>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</si>
  <si>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</si>
  <si>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</si>
  <si>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</si>
  <si>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</si>
  <si>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</si>
  <si>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</si>
  <si>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</si>
  <si>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Ganancias (pérdida) diluida por acción procedente de operaciones continuadas</t>
  </si>
  <si>
    <t>Inversiones contabilizadas utilizando el método de la participación</t>
  </si>
  <si>
    <t>Otros activos no financieros no corrientes</t>
  </si>
  <si>
    <t>Otros activos financieros no corrientes</t>
  </si>
  <si>
    <t>Activos intangibles distintos de la plusvalía</t>
  </si>
  <si>
    <t>Plusvalía</t>
  </si>
  <si>
    <t>Total de activos no corrientes</t>
  </si>
  <si>
    <t>Cuentas por pagar comerciales y otras cuentas por pagar</t>
  </si>
  <si>
    <t>Provisiones corrientes por beneficios a los empleados</t>
  </si>
  <si>
    <t>Otros pasivos financieros no corrientes</t>
  </si>
  <si>
    <t>Otros pasivos financieros corrientes</t>
  </si>
  <si>
    <t>Pasivo por impuestos diferidos</t>
  </si>
  <si>
    <t>Otros pasivos no financieros no corrientes</t>
  </si>
  <si>
    <t>Patrimonio atribuible a los propietarios de la controladora</t>
  </si>
  <si>
    <t>Participaciones no controladoras</t>
  </si>
  <si>
    <t>Ingresos de actividades ordinarias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</si>
  <si>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</si>
  <si>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</si>
  <si>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</si>
  <si>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</si>
  <si>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</si>
  <si>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</si>
  <si>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</si>
  <si>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</si>
  <si>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Ganancia (pérdida) procedente de operaciones continuadas</t>
  </si>
  <si>
    <t>Ganancia (pérdida) por acción básica en operaciones continuadas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</si>
  <si>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</si>
  <si>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</si>
  <si>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</si>
  <si>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</si>
  <si>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</si>
  <si>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</si>
  <si>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</si>
  <si>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</si>
  <si>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</si>
  <si>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Efectivo y equivalentes al efectivo</t>
  </si>
  <si>
    <t>Cuentas por cobrar a entidades relacionadas, corrientes</t>
  </si>
  <si>
    <t>Propiedades, planta y equipo</t>
  </si>
  <si>
    <t>Propiedad de inversión</t>
  </si>
  <si>
    <t>Cuentas por pagar a entidades relacionadas, corrientes</t>
  </si>
  <si>
    <t>Total pasivos corrientes</t>
  </si>
  <si>
    <t>Total pasivos no corrientes</t>
  </si>
  <si>
    <t>Deuda M. Rodríguez</t>
  </si>
  <si>
    <t>Arriendos</t>
  </si>
  <si>
    <t>Consumos, gastos básicos y Otros</t>
  </si>
  <si>
    <t xml:space="preserve">Cuentas comerciales por cobrar y otras cuentas por cobrar corrientes </t>
  </si>
  <si>
    <t>Cuentas comerciales por cobrar y otras cuentas por cobrar no corrientes</t>
  </si>
  <si>
    <t>Otras provisiones corrientes</t>
  </si>
  <si>
    <t>Otras provisiones no corrientes</t>
  </si>
  <si>
    <t>Cuentas comerciales por pagar y otras cuentas por pagar no corrientes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</si>
  <si>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</si>
  <si>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</si>
  <si>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</si>
  <si>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</si>
  <si>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</si>
  <si>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</si>
  <si>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</si>
  <si>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</si>
  <si>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</si>
  <si>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</si>
  <si>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</si>
  <si>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</si>
  <si>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Pasivos por arrendamientos, corrientes</t>
  </si>
  <si>
    <t>Pasivos por arrendamientos no corrientes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</si>
  <si>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</si>
  <si>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</si>
  <si>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</si>
  <si>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</si>
  <si>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</si>
  <si>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</si>
  <si>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</si>
  <si>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</si>
  <si>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</si>
  <si>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</si>
  <si>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</si>
  <si>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</si>
  <si>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Costo de ventas</t>
  </si>
  <si>
    <t>Dividendos</t>
  </si>
  <si>
    <t>Ganancias por acción expresada en pesos chilenos</t>
  </si>
  <si>
    <t>Ganancia por acción básica</t>
  </si>
  <si>
    <t>Ganancia (pérdida) por acción básica</t>
  </si>
  <si>
    <t>Ganancias por acción diluidas</t>
  </si>
  <si>
    <t>Ganancias (pérdida) diluida por acción</t>
  </si>
  <si>
    <t xml:space="preserve">ESTADO DEL RESULTADO INTEGRAL </t>
  </si>
  <si>
    <t>Otro resultado integral</t>
  </si>
  <si>
    <t xml:space="preserve">Componentes de otro resultado integral que se reclasificarán al resultado del período, antes de impuestos 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</si>
  <si>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</si>
  <si>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</si>
  <si>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</si>
  <si>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</si>
  <si>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</si>
  <si>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</si>
  <si>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</si>
  <si>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</si>
  <si>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</si>
  <si>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</si>
  <si>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</si>
  <si>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atribuible a</t>
  </si>
  <si>
    <t>Resultado integral atribuible a los propietarios de la controladora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</si>
  <si>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</si>
  <si>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</si>
  <si>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</si>
  <si>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</si>
  <si>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</si>
  <si>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</si>
  <si>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</si>
  <si>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</si>
  <si>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</si>
  <si>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</si>
  <si>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</si>
  <si>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</si>
  <si>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</si>
  <si>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</si>
  <si>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</si>
  <si>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</si>
  <si>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</si>
  <si>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</si>
  <si>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</si>
  <si>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</si>
  <si>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</si>
  <si>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</si>
  <si>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</si>
  <si>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</si>
  <si>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</si>
  <si>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</si>
  <si>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</si>
  <si>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</si>
  <si>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</si>
  <si>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</si>
  <si>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</si>
  <si>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</si>
  <si>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</si>
  <si>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</si>
  <si>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</si>
  <si>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</si>
  <si>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</si>
  <si>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</si>
  <si>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</si>
  <si>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</si>
  <si>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</si>
  <si>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</si>
  <si>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</si>
  <si>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</si>
  <si>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</si>
  <si>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</si>
  <si>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</si>
  <si>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</si>
  <si>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CLASIFICADO</t>
  </si>
  <si>
    <t>POR FUNCION</t>
  </si>
  <si>
    <t>ACTIVOS</t>
  </si>
  <si>
    <t>PATRIMONIO Y PASIVOS</t>
  </si>
  <si>
    <t>PASIVOS CORRIENTES</t>
  </si>
  <si>
    <t>PASIVOS NO CORRIENTES</t>
  </si>
  <si>
    <t>TOTAL PASIVOS</t>
  </si>
  <si>
    <t xml:space="preserve">ESTADO DE RESULTADOS </t>
  </si>
  <si>
    <t>Ganancia bruta</t>
  </si>
  <si>
    <t>Otras ganancias (pérdidas)</t>
  </si>
  <si>
    <t>Ganancias (pérdidas) de actividades operacionales</t>
  </si>
  <si>
    <t>Costos financieros</t>
  </si>
  <si>
    <t>Participación en las ganancias (pérdidas) de asociadas y negocios conjuntos que se contabilicen utilizando el método de la participación</t>
  </si>
  <si>
    <t>Resultados por unidades de reajuste</t>
  </si>
  <si>
    <t>Ganancia (Pérdida) antes de Impuesto</t>
  </si>
  <si>
    <t>Gasto por impuestos a las ganancias</t>
  </si>
  <si>
    <t>Ganancia (pérdida), atribuible a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</si>
  <si>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</si>
  <si>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</si>
  <si>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</si>
  <si>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</si>
  <si>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</si>
  <si>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</si>
  <si>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</si>
  <si>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>NOTA 25</t>
  </si>
  <si>
    <t xml:space="preserve">Otras obligaciones financieras - Otros 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</si>
  <si>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</si>
  <si>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</si>
  <si>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</si>
  <si>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</si>
  <si>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</si>
  <si>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</si>
  <si>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</si>
  <si>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Reducción de Capital</t>
  </si>
  <si>
    <t>Pagos por adquirir o rescatar las acciones de la entidad</t>
  </si>
  <si>
    <t>Importes procedentes de préstamos de largo plazo</t>
  </si>
  <si>
    <t>Provisiones no corrientes por beneficios a los empleados</t>
  </si>
  <si>
    <t>Corriente al 31/12/2023</t>
  </si>
  <si>
    <t>Saldo final al 31/12/2023</t>
  </si>
  <si>
    <t>Reembolsos/Pagos de colaterales</t>
  </si>
  <si>
    <t>01/01/2024 al</t>
  </si>
  <si>
    <t>Saldo al  31/12/2023</t>
  </si>
  <si>
    <t>Saldo inicial al 01/01/2024</t>
  </si>
  <si>
    <t>Patrimonio previamente reportado 01/01/2024</t>
  </si>
  <si>
    <t>Al 31 de diciembre de 2023</t>
  </si>
  <si>
    <t>Chile</t>
  </si>
  <si>
    <t>O-E</t>
  </si>
  <si>
    <t>BANK OF AMERICA</t>
  </si>
  <si>
    <t>USD</t>
  </si>
  <si>
    <t>Unica al final</t>
  </si>
  <si>
    <t>Mensual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</si>
  <si>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</si>
  <si>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</si>
  <si>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</si>
  <si>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</si>
  <si>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</si>
  <si>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</si>
  <si>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</si>
  <si>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</si>
  <si>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</si>
  <si>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</si>
  <si>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</si>
  <si>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</si>
  <si>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</si>
  <si>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</si>
  <si>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</si>
  <si>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</si>
  <si>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</si>
  <si>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</si>
  <si>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</si>
  <si>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</si>
  <si>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</si>
  <si>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</si>
  <si>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</si>
  <si>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</si>
  <si>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</si>
  <si>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</si>
  <si>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</si>
  <si>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</si>
  <si>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</si>
  <si>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</si>
  <si>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</si>
  <si>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</si>
  <si>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</si>
  <si>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</si>
  <si>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</si>
  <si>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</si>
  <si>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BCSSA - A</t>
  </si>
  <si>
    <t>BCSSA - B</t>
  </si>
  <si>
    <t>BCSSA - C</t>
  </si>
  <si>
    <t>BCSSA - E</t>
  </si>
  <si>
    <t>NACIONAL</t>
  </si>
  <si>
    <t>EXTRANJERO</t>
  </si>
  <si>
    <t>Dividendos pagados</t>
  </si>
  <si>
    <t>Importes procedentes de ventas de propiedades, planta y equipo y propiedad de inversión</t>
  </si>
  <si>
    <t>Compras de propiedades, planta y equipo y propiedad de inversión</t>
  </si>
  <si>
    <t>Patrimonio al  30/09/2024</t>
  </si>
  <si>
    <t>Patrimonio al  31/09/2023</t>
  </si>
  <si>
    <t xml:space="preserve">PATRIMONIO </t>
  </si>
  <si>
    <t>Capital emitido</t>
  </si>
  <si>
    <t>Ganancias (pérdidas) acumuladas</t>
  </si>
  <si>
    <t>Prima de emisión</t>
  </si>
  <si>
    <t>PATRIMONIO TOTAL</t>
  </si>
  <si>
    <t>TOTAL DE PATRIMONIO Y PASIVOS</t>
  </si>
  <si>
    <t>TOTAL</t>
  </si>
  <si>
    <t xml:space="preserve">Resultados por unidades de reajuste </t>
  </si>
  <si>
    <t>ESTADO DE SITUACION FINANCIERA CONSOLIDADO</t>
  </si>
  <si>
    <t>Al 31 de diciembre de 2024 y al 31 de diciembre de 2023</t>
  </si>
  <si>
    <t xml:space="preserve">Total activos corrientes distintos de los activos no corrientes para su disposición clasificados como mantenidos para la venta </t>
  </si>
  <si>
    <t>Activos no corrientes para su disposición clasificados como mantenidos para la venta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</si>
  <si>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</si>
  <si>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</si>
  <si>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 xml:space="preserve">ESTADO CONSOLIDADO DE RESULTADOS  </t>
  </si>
  <si>
    <t>Por los ejercicios terminados al 31 de diciembre de 2024 y 2023</t>
  </si>
  <si>
    <t>01/10/2024 al</t>
  </si>
  <si>
    <t>01/10/2023 al</t>
  </si>
  <si>
    <t>ESTADO CONSOLIDADO DE RESULTADOS INTEGRALES</t>
  </si>
  <si>
    <t xml:space="preserve">Componentes de otro resultado integral que no se reclasificarán al resultado del período, antes de impuestos </t>
  </si>
  <si>
    <t xml:space="preserve">Otro resultado integral, antes de impuestos, ganancias (pérdidas) por revaluación </t>
  </si>
  <si>
    <t xml:space="preserve">Total otro resultado integral que no se reclasificará al resultado de período, antes de impuestos  </t>
  </si>
  <si>
    <t xml:space="preserve"> Impuestos a las ganancias relativos a componentes de otro resultado integral que no se reclasificará al resultado del periodo</t>
  </si>
  <si>
    <t xml:space="preserve">Impuesto a las ganancias relacionado con cambios en el superávit de revaluación de otro resultado integral </t>
  </si>
  <si>
    <t xml:space="preserve">ESTADO CONSOLIDADO DE CAMBIOS EN EL PATRIMONIO </t>
  </si>
  <si>
    <t>Por el ejercicio terminado al 31 de diciembre de 2024</t>
  </si>
  <si>
    <t>Por el ejercicio terminado al 31 de diciembre de 2023</t>
  </si>
  <si>
    <t xml:space="preserve">ESTADO CONSOLIDADO DE FLUJOS DE EFECTIVO </t>
  </si>
  <si>
    <t>Saldo al  31/12/2024</t>
  </si>
  <si>
    <t>Al 31 de diciembre de 2024</t>
  </si>
  <si>
    <t>Corriente al 31/12/2024</t>
  </si>
  <si>
    <t>Saldo final al 31/12/2024</t>
  </si>
  <si>
    <t>Ingresos (Gastos) por derivados de cobertura</t>
  </si>
  <si>
    <t>Ingresos (Gastos) por deudas financieras y otros (neto)</t>
  </si>
  <si>
    <t>Derivados - porción inefectiva de coberturas</t>
  </si>
  <si>
    <t>BANCO PATAGONIA</t>
  </si>
  <si>
    <t>HSBC</t>
  </si>
  <si>
    <t>4T24</t>
  </si>
  <si>
    <t xml:space="preserve">Argentina - Economía hiperinflacionaria </t>
  </si>
  <si>
    <t xml:space="preserve">Argentina - Conversión de Moneda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</si>
</sst>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</numFmts>
  <fonts count="163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0"/>
      <color theme="1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99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34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2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2" applyNumberFormat="1" applyFont="1" applyFill="1" applyBorder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175" fontId="32" fillId="53" borderId="0" xfId="314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0" fontId="156" fillId="49" borderId="24" xfId="0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0" fontId="153" fillId="0" borderId="10" xfId="0" applyFont="1" applyBorder="1"/>
    <xf numFmtId="175" fontId="155" fillId="0" borderId="10" xfId="3062" applyNumberFormat="1" applyFont="1" applyBorder="1"/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4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5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62" fillId="0" borderId="0" xfId="0" applyFont="1"/>
    <xf numFmtId="0" fontId="161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5" applyFont="1"/>
    <xf numFmtId="0" fontId="153" fillId="0" borderId="10" xfId="3495" applyFont="1" applyBorder="1"/>
    <xf numFmtId="0" fontId="155" fillId="0" borderId="10" xfId="2871" applyFont="1" applyBorder="1"/>
    <xf numFmtId="0" fontId="157" fillId="0" borderId="0" xfId="0" applyFont="1" applyAlignment="1">
      <alignment horizontal="center" vertical="center" wrapText="1"/>
    </xf>
    <xf numFmtId="0" fontId="153" fillId="0" borderId="0" xfId="308" applyFont="1"/>
    <xf numFmtId="175" fontId="155" fillId="0" borderId="10" xfId="3497" applyNumberFormat="1" applyFont="1" applyBorder="1"/>
    <xf numFmtId="175" fontId="157" fillId="50" borderId="10" xfId="3497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149" fillId="0" borderId="0" xfId="3493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175" fontId="157" fillId="50" borderId="41" xfId="3497" applyNumberFormat="1" applyFont="1" applyFill="1" applyBorder="1"/>
    <xf numFmtId="175" fontId="155" fillId="53" borderId="10" xfId="3497" applyNumberFormat="1" applyFont="1" applyFill="1" applyBorder="1"/>
    <xf numFmtId="175" fontId="33" fillId="50" borderId="10" xfId="3062" applyNumberFormat="1" applyFont="1" applyFill="1" applyBorder="1" applyAlignment="1">
      <alignment wrapText="1"/>
    </xf>
    <xf numFmtId="175" fontId="35" fillId="53" borderId="10" xfId="3497" applyNumberFormat="1" applyFont="1" applyFill="1" applyBorder="1" applyAlignment="1">
      <alignment wrapText="1"/>
    </xf>
    <xf numFmtId="0" fontId="32" fillId="0" borderId="0" xfId="0" applyFont="1" applyAlignment="1">
      <alignment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3" fontId="149" fillId="0" borderId="0" xfId="0" applyNumberFormat="1" applyFont="1" applyAlignment="1">
      <alignment horizontal="center"/>
    </xf>
    <xf numFmtId="0" fontId="34" fillId="49" borderId="42" xfId="0" applyFont="1" applyFill="1" applyBorder="1" applyAlignment="1">
      <alignment horizontal="center" vertical="center"/>
    </xf>
    <xf numFmtId="173" fontId="34" fillId="49" borderId="39" xfId="0" applyNumberFormat="1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173" fontId="34" fillId="49" borderId="21" xfId="0" applyNumberFormat="1" applyFont="1" applyFill="1" applyBorder="1" applyAlignment="1">
      <alignment horizontal="center" vertical="center"/>
    </xf>
    <xf numFmtId="173" fontId="32" fillId="0" borderId="0" xfId="0" applyNumberFormat="1" applyFont="1" applyAlignment="1">
      <alignment horizontal="center"/>
    </xf>
    <xf numFmtId="0" fontId="149" fillId="0" borderId="0" xfId="0" applyFont="1" applyAlignment="1">
      <alignment horizontal="center"/>
    </xf>
    <xf numFmtId="0" fontId="34" fillId="49" borderId="40" xfId="0" applyFont="1" applyFill="1" applyBorder="1"/>
    <xf numFmtId="173" fontId="35" fillId="49" borderId="38" xfId="0" applyNumberFormat="1" applyFont="1" applyFill="1" applyBorder="1" applyAlignment="1">
      <alignment horizontal="center"/>
    </xf>
    <xf numFmtId="0" fontId="35" fillId="49" borderId="38" xfId="0" applyFont="1" applyFill="1" applyBorder="1"/>
    <xf numFmtId="0" fontId="35" fillId="49" borderId="41" xfId="0" applyFont="1" applyFill="1" applyBorder="1"/>
    <xf numFmtId="0" fontId="32" fillId="0" borderId="10" xfId="0" applyFont="1" applyBorder="1"/>
    <xf numFmtId="173" fontId="32" fillId="0" borderId="10" xfId="0" applyNumberFormat="1" applyFont="1" applyBorder="1" applyAlignment="1">
      <alignment horizontal="center"/>
    </xf>
    <xf numFmtId="175" fontId="35" fillId="0" borderId="10" xfId="3497" applyNumberFormat="1" applyFont="1" applyBorder="1"/>
    <xf numFmtId="0" fontId="33" fillId="50" borderId="10" xfId="0" applyFont="1" applyFill="1" applyBorder="1" applyAlignment="1">
      <alignment wrapText="1"/>
    </xf>
    <xf numFmtId="173" fontId="33" fillId="50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wrapText="1"/>
    </xf>
    <xf numFmtId="0" fontId="33" fillId="50" borderId="10" xfId="0" applyFont="1" applyFill="1" applyBorder="1"/>
    <xf numFmtId="0" fontId="32" fillId="53" borderId="10" xfId="0" applyFont="1" applyFill="1" applyBorder="1"/>
    <xf numFmtId="173" fontId="32" fillId="53" borderId="10" xfId="0" applyNumberFormat="1" applyFont="1" applyFill="1" applyBorder="1" applyAlignment="1">
      <alignment horizontal="center"/>
    </xf>
    <xf numFmtId="175" fontId="3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3" xfId="0" applyFont="1" applyFill="1" applyBorder="1" applyAlignment="1">
      <alignment horizontal="center" vertical="center"/>
    </xf>
    <xf numFmtId="0" fontId="34" fillId="49" borderId="22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175" fontId="33" fillId="50" borderId="10" xfId="3497" applyNumberFormat="1" applyFont="1" applyFill="1" applyBorder="1" applyAlignment="1">
      <alignment horizontal="center"/>
    </xf>
    <xf numFmtId="0" fontId="33" fillId="51" borderId="38" xfId="0" applyFont="1" applyFill="1" applyBorder="1"/>
    <xf numFmtId="0" fontId="33" fillId="51" borderId="38" xfId="0" applyFont="1" applyFill="1" applyBorder="1" applyAlignment="1">
      <alignment horizontal="center"/>
    </xf>
    <xf numFmtId="175" fontId="33" fillId="51" borderId="38" xfId="3497" applyNumberFormat="1" applyFont="1" applyFill="1" applyBorder="1"/>
    <xf numFmtId="0" fontId="32" fillId="0" borderId="39" xfId="0" applyFont="1" applyBorder="1" applyAlignment="1">
      <alignment horizontal="center"/>
    </xf>
    <xf numFmtId="178" fontId="35" fillId="53" borderId="10" xfId="3497" applyNumberFormat="1" applyFont="1" applyFill="1" applyBorder="1"/>
    <xf numFmtId="178" fontId="33" fillId="50" borderId="10" xfId="3497" applyNumberFormat="1" applyFont="1" applyFill="1" applyBorder="1"/>
    <xf numFmtId="174" fontId="35" fillId="0" borderId="0" xfId="3497" applyNumberFormat="1" applyFont="1"/>
    <xf numFmtId="0" fontId="33" fillId="50" borderId="39" xfId="0" applyFont="1" applyFill="1" applyBorder="1"/>
    <xf numFmtId="0" fontId="33" fillId="50" borderId="39" xfId="0" applyFont="1" applyFill="1" applyBorder="1" applyAlignment="1">
      <alignment horizontal="center"/>
    </xf>
    <xf numFmtId="0" fontId="33" fillId="50" borderId="39" xfId="0" applyFont="1" applyFill="1" applyBorder="1" applyAlignment="1">
      <alignment wrapText="1"/>
    </xf>
    <xf numFmtId="0" fontId="32" fillId="0" borderId="21" xfId="0" applyFont="1" applyBorder="1" applyAlignment="1">
      <alignment wrapText="1"/>
    </xf>
    <xf numFmtId="175" fontId="35" fillId="0" borderId="21" xfId="3497" applyNumberFormat="1" applyFont="1" applyBorder="1"/>
    <xf numFmtId="175" fontId="33" fillId="50" borderId="0" xfId="3497" applyNumberFormat="1" applyFont="1" applyFill="1"/>
    <xf numFmtId="175" fontId="33" fillId="50" borderId="10" xfId="0" applyNumberFormat="1" applyFont="1" applyFill="1" applyBorder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2" fillId="0" borderId="10" xfId="309" applyFont="1" applyBorder="1" applyAlignment="1">
      <alignment horizontal="left"/>
    </xf>
    <xf numFmtId="0" fontId="32" fillId="54" borderId="10" xfId="309" applyFont="1" applyFill="1" applyBorder="1"/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2" fillId="0" borderId="38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0" fontId="35" fillId="49" borderId="41" xfId="0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22" xfId="0" applyFont="1" applyFill="1" applyBorder="1" applyAlignment="1">
      <alignment horizontal="center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</cellXfs>
  <cellStyles count="3499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FF00FF"/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80</xdr:row>
      <xdr:rowOff>76200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zoomScale="78" workbookViewId="0">
      <selection activeCell="N7" sqref="N7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221</v>
      </c>
    </row>
    <row r="10" spans="2:2" ht="62.5">
      <c r="B10" s="20" t="s">
        <v>357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K31"/>
  <sheetViews>
    <sheetView showGridLines="0" zoomScale="110" zoomScaleNormal="110" workbookViewId="0">
      <selection activeCell="H69" sqref="H69"/>
    </sheetView>
  </sheetViews>
  <sheetFormatPr baseColWidth="10" defaultColWidth="11.54296875" defaultRowHeight="13"/>
  <cols>
    <col min="1" max="1" width="1.1796875" style="94" customWidth="1"/>
    <col min="2" max="2" width="39.26953125" style="94" customWidth="1"/>
    <col min="3" max="11" width="16.1796875" style="94" customWidth="1"/>
    <col min="12" max="12" width="9.7265625" style="94" bestFit="1" customWidth="1"/>
    <col min="13" max="13" width="13.7265625" style="94" bestFit="1" customWidth="1"/>
    <col min="14" max="14" width="13.54296875" style="94" customWidth="1"/>
    <col min="15" max="15" width="14.26953125" style="94" bestFit="1" customWidth="1"/>
    <col min="16" max="16" width="12.81640625" style="94" bestFit="1" customWidth="1"/>
    <col min="17" max="16384" width="11.54296875" style="94"/>
  </cols>
  <sheetData>
    <row r="1" spans="2:11">
      <c r="C1" s="68"/>
      <c r="D1" s="64"/>
      <c r="E1" s="68"/>
      <c r="F1" s="68"/>
      <c r="G1" s="68"/>
      <c r="H1" s="68"/>
      <c r="I1" s="68"/>
      <c r="J1" s="95">
        <f>+C6+D6+E41</f>
        <v>-1406640765</v>
      </c>
      <c r="K1" s="68"/>
    </row>
    <row r="2" spans="2:11" ht="4.1500000000000004" customHeight="1"/>
    <row r="3" spans="2:11" ht="35.25" customHeight="1">
      <c r="B3" s="220" t="s">
        <v>141</v>
      </c>
      <c r="C3" s="223" t="s">
        <v>264</v>
      </c>
      <c r="D3" s="225" t="s">
        <v>142</v>
      </c>
      <c r="E3" s="226"/>
      <c r="F3" s="227"/>
      <c r="G3" s="226"/>
      <c r="H3" s="226"/>
      <c r="I3" s="226"/>
      <c r="J3" s="227"/>
      <c r="K3" s="223" t="s">
        <v>351</v>
      </c>
    </row>
    <row r="4" spans="2:11" ht="47.5" customHeight="1">
      <c r="B4" s="221"/>
      <c r="C4" s="224"/>
      <c r="D4" s="169" t="s">
        <v>63</v>
      </c>
      <c r="E4" s="169" t="s">
        <v>144</v>
      </c>
      <c r="F4" s="169" t="s">
        <v>261</v>
      </c>
      <c r="G4" s="169" t="s">
        <v>133</v>
      </c>
      <c r="H4" s="169" t="s">
        <v>128</v>
      </c>
      <c r="I4" s="169" t="s">
        <v>248</v>
      </c>
      <c r="J4" s="169" t="s">
        <v>243</v>
      </c>
      <c r="K4" s="224"/>
    </row>
    <row r="5" spans="2:11" ht="12.75" customHeight="1">
      <c r="B5" s="222"/>
      <c r="C5" s="72" t="s">
        <v>30</v>
      </c>
      <c r="D5" s="72" t="s">
        <v>30</v>
      </c>
      <c r="E5" s="72" t="s">
        <v>30</v>
      </c>
      <c r="F5" s="72" t="s">
        <v>30</v>
      </c>
      <c r="G5" s="72" t="s">
        <v>30</v>
      </c>
      <c r="H5" s="72" t="s">
        <v>30</v>
      </c>
      <c r="I5" s="72" t="s">
        <v>30</v>
      </c>
      <c r="J5" s="72" t="s">
        <v>30</v>
      </c>
      <c r="K5" s="72" t="s">
        <v>30</v>
      </c>
    </row>
    <row r="6" spans="2:11">
      <c r="B6" s="170" t="s">
        <v>129</v>
      </c>
      <c r="C6" s="119">
        <v>-915637391</v>
      </c>
      <c r="D6" s="119">
        <v>-491003374</v>
      </c>
      <c r="E6" s="119">
        <v>669197446</v>
      </c>
      <c r="F6" s="119">
        <v>0</v>
      </c>
      <c r="G6" s="119">
        <v>-79119650</v>
      </c>
      <c r="H6" s="119">
        <v>-30450919</v>
      </c>
      <c r="I6" s="119">
        <v>0</v>
      </c>
      <c r="J6" s="119">
        <v>-88889232</v>
      </c>
      <c r="K6" s="119">
        <f t="shared" ref="K6:K12" si="0">SUM(C6:H6)+J6</f>
        <v>-935903120</v>
      </c>
    </row>
    <row r="7" spans="2:11">
      <c r="B7" s="170" t="s">
        <v>49</v>
      </c>
      <c r="C7" s="119">
        <v>-2926070405</v>
      </c>
      <c r="D7" s="119">
        <v>-583784500</v>
      </c>
      <c r="E7" s="119">
        <v>679694574</v>
      </c>
      <c r="F7" s="119">
        <v>0</v>
      </c>
      <c r="G7" s="119">
        <v>-138762598</v>
      </c>
      <c r="H7" s="119">
        <v>-314433199</v>
      </c>
      <c r="I7" s="119">
        <v>0</v>
      </c>
      <c r="J7" s="119">
        <v>124188</v>
      </c>
      <c r="K7" s="119">
        <f t="shared" si="0"/>
        <v>-3283231940</v>
      </c>
    </row>
    <row r="8" spans="2:11">
      <c r="B8" s="170" t="s">
        <v>140</v>
      </c>
      <c r="C8" s="119">
        <v>-1279410258</v>
      </c>
      <c r="D8" s="119">
        <v>0</v>
      </c>
      <c r="E8" s="119">
        <v>278529351</v>
      </c>
      <c r="F8" s="119">
        <v>0</v>
      </c>
      <c r="G8" s="119">
        <v>-82713887</v>
      </c>
      <c r="H8" s="119">
        <v>-27109762</v>
      </c>
      <c r="I8" s="119">
        <v>0</v>
      </c>
      <c r="J8" s="119">
        <v>-116771424</v>
      </c>
      <c r="K8" s="119">
        <f t="shared" si="0"/>
        <v>-1227475980</v>
      </c>
    </row>
    <row r="9" spans="2:11">
      <c r="B9" s="170" t="s">
        <v>127</v>
      </c>
      <c r="C9" s="119">
        <v>-4304769</v>
      </c>
      <c r="D9" s="119">
        <v>0</v>
      </c>
      <c r="E9" s="119">
        <v>0</v>
      </c>
      <c r="F9" s="119">
        <v>0</v>
      </c>
      <c r="G9" s="119">
        <v>1189994</v>
      </c>
      <c r="H9" s="119">
        <v>0</v>
      </c>
      <c r="I9" s="119">
        <v>0</v>
      </c>
      <c r="J9" s="119">
        <v>3114775</v>
      </c>
      <c r="K9" s="119">
        <f t="shared" si="0"/>
        <v>0</v>
      </c>
    </row>
    <row r="10" spans="2:11">
      <c r="B10" s="170" t="s">
        <v>146</v>
      </c>
      <c r="C10" s="119">
        <v>-9323303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7592306</v>
      </c>
      <c r="K10" s="119">
        <f t="shared" si="0"/>
        <v>-1730997</v>
      </c>
    </row>
    <row r="11" spans="2:11">
      <c r="B11" s="170" t="s">
        <v>241</v>
      </c>
      <c r="C11" s="119">
        <v>-9659655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-4550894</v>
      </c>
      <c r="K11" s="119">
        <f t="shared" si="0"/>
        <v>-14210549</v>
      </c>
    </row>
    <row r="12" spans="2:11">
      <c r="B12" s="170" t="s">
        <v>242</v>
      </c>
      <c r="C12" s="119">
        <v>-277239186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32317569</v>
      </c>
      <c r="K12" s="119">
        <f t="shared" si="0"/>
        <v>-244921617</v>
      </c>
    </row>
    <row r="13" spans="2:11">
      <c r="B13" s="170" t="s">
        <v>247</v>
      </c>
      <c r="C13" s="119">
        <v>-68058053</v>
      </c>
      <c r="D13" s="119">
        <v>0</v>
      </c>
      <c r="E13" s="119">
        <v>73858742</v>
      </c>
      <c r="F13" s="119">
        <v>0</v>
      </c>
      <c r="G13" s="119">
        <v>0</v>
      </c>
      <c r="H13" s="119">
        <v>0</v>
      </c>
      <c r="I13" s="119">
        <v>0</v>
      </c>
      <c r="J13" s="119">
        <v>-5800689</v>
      </c>
      <c r="K13" s="119">
        <f>SUM(C13:I13)+J13</f>
        <v>0</v>
      </c>
    </row>
    <row r="14" spans="2:11" ht="26">
      <c r="B14" s="171" t="s">
        <v>143</v>
      </c>
      <c r="C14" s="78">
        <f>SUM(C6:C13)</f>
        <v>-5489703020</v>
      </c>
      <c r="D14" s="78">
        <f>SUM(D6:D13)</f>
        <v>-1074787874</v>
      </c>
      <c r="E14" s="78">
        <f>SUM(E6:E13)</f>
        <v>1701280113</v>
      </c>
      <c r="F14" s="78"/>
      <c r="G14" s="78">
        <f>SUM(G6:G13)</f>
        <v>-299406141</v>
      </c>
      <c r="H14" s="78">
        <f>SUM(H6:H13)</f>
        <v>-371993880</v>
      </c>
      <c r="I14" s="78">
        <f>SUM(I6:I13)</f>
        <v>0</v>
      </c>
      <c r="J14" s="78">
        <f>SUM(J6:J13)</f>
        <v>-172863401</v>
      </c>
      <c r="K14" s="78">
        <f>SUM(K6:K13)</f>
        <v>-5707474203</v>
      </c>
    </row>
    <row r="15" spans="2:11">
      <c r="B15" s="170" t="s">
        <v>150</v>
      </c>
      <c r="C15" s="119">
        <v>185601391</v>
      </c>
      <c r="D15" s="119">
        <v>0</v>
      </c>
      <c r="E15" s="119">
        <v>-46206414</v>
      </c>
      <c r="F15" s="119">
        <v>-38454807</v>
      </c>
      <c r="G15" s="119">
        <v>-373025</v>
      </c>
      <c r="H15" s="119">
        <v>100819090</v>
      </c>
      <c r="I15" s="119">
        <v>0</v>
      </c>
      <c r="J15" s="119">
        <v>-1047013</v>
      </c>
      <c r="K15" s="119">
        <f>SUM(C15:H15)+J15</f>
        <v>200339222</v>
      </c>
    </row>
    <row r="16" spans="2:11" ht="26">
      <c r="B16" s="171" t="s">
        <v>244</v>
      </c>
      <c r="C16" s="150">
        <f t="shared" ref="C16:I16" si="1">SUM(C15:C15)</f>
        <v>185601391</v>
      </c>
      <c r="D16" s="150">
        <f t="shared" si="1"/>
        <v>0</v>
      </c>
      <c r="E16" s="150">
        <f t="shared" si="1"/>
        <v>-46206414</v>
      </c>
      <c r="F16" s="150">
        <f t="shared" si="1"/>
        <v>-38454807</v>
      </c>
      <c r="G16" s="150">
        <f t="shared" si="1"/>
        <v>-373025</v>
      </c>
      <c r="H16" s="150">
        <f t="shared" si="1"/>
        <v>100819090</v>
      </c>
      <c r="I16" s="150">
        <f t="shared" si="1"/>
        <v>0</v>
      </c>
      <c r="J16" s="150">
        <f>+J15</f>
        <v>-1047013</v>
      </c>
      <c r="K16" s="150">
        <f>+K15</f>
        <v>200339222</v>
      </c>
    </row>
    <row r="17" spans="2:11" ht="16.5" customHeight="1">
      <c r="J17" s="96"/>
    </row>
    <row r="18" spans="2:11" ht="33.75" customHeight="1">
      <c r="B18" s="220" t="s">
        <v>141</v>
      </c>
      <c r="C18" s="223" t="s">
        <v>254</v>
      </c>
      <c r="D18" s="225" t="s">
        <v>142</v>
      </c>
      <c r="E18" s="226"/>
      <c r="F18" s="226"/>
      <c r="G18" s="226"/>
      <c r="H18" s="226"/>
      <c r="I18" s="226"/>
      <c r="J18" s="227"/>
      <c r="K18" s="223" t="s">
        <v>260</v>
      </c>
    </row>
    <row r="19" spans="2:11" ht="39" customHeight="1">
      <c r="B19" s="221"/>
      <c r="C19" s="224"/>
      <c r="D19" s="169" t="s">
        <v>63</v>
      </c>
      <c r="E19" s="169" t="s">
        <v>144</v>
      </c>
      <c r="F19" s="169" t="e">
        <f>+#REF!</f>
        <v>#REF!</v>
      </c>
      <c r="G19" s="169" t="s">
        <v>133</v>
      </c>
      <c r="H19" s="169" t="s">
        <v>128</v>
      </c>
      <c r="I19" s="169" t="s">
        <v>248</v>
      </c>
      <c r="J19" s="169" t="s">
        <v>243</v>
      </c>
      <c r="K19" s="224"/>
    </row>
    <row r="20" spans="2:11" ht="12.75" customHeight="1">
      <c r="B20" s="222"/>
      <c r="C20" s="72" t="s">
        <v>30</v>
      </c>
      <c r="D20" s="72" t="s">
        <v>30</v>
      </c>
      <c r="E20" s="72" t="s">
        <v>30</v>
      </c>
      <c r="F20" s="72" t="s">
        <v>30</v>
      </c>
      <c r="G20" s="72" t="s">
        <v>30</v>
      </c>
      <c r="H20" s="72" t="s">
        <v>30</v>
      </c>
      <c r="I20" s="72" t="s">
        <v>30</v>
      </c>
      <c r="J20" s="72" t="s">
        <v>30</v>
      </c>
      <c r="K20" s="72" t="s">
        <v>30</v>
      </c>
    </row>
    <row r="21" spans="2:11">
      <c r="B21" s="170" t="s">
        <v>129</v>
      </c>
      <c r="C21" s="119">
        <v>-812517403</v>
      </c>
      <c r="D21" s="119">
        <v>-1079400006</v>
      </c>
      <c r="E21" s="119">
        <v>1096050369</v>
      </c>
      <c r="F21" s="119">
        <v>0</v>
      </c>
      <c r="G21" s="119">
        <v>-98861767</v>
      </c>
      <c r="H21" s="119">
        <v>-5244500</v>
      </c>
      <c r="I21" s="119">
        <v>0</v>
      </c>
      <c r="J21" s="119">
        <v>-15664084</v>
      </c>
      <c r="K21" s="119">
        <v>-915637391</v>
      </c>
    </row>
    <row r="22" spans="2:11">
      <c r="B22" s="170" t="s">
        <v>49</v>
      </c>
      <c r="C22" s="119">
        <v>-2837866627</v>
      </c>
      <c r="D22" s="119">
        <v>0</v>
      </c>
      <c r="E22" s="119">
        <v>127965026</v>
      </c>
      <c r="F22" s="119">
        <v>0</v>
      </c>
      <c r="G22" s="119">
        <v>-118463991</v>
      </c>
      <c r="H22" s="119">
        <v>-97059668</v>
      </c>
      <c r="I22" s="119">
        <v>0</v>
      </c>
      <c r="J22" s="119">
        <v>-645145</v>
      </c>
      <c r="K22" s="119">
        <v>-2926070405</v>
      </c>
    </row>
    <row r="23" spans="2:11">
      <c r="B23" s="170" t="s">
        <v>140</v>
      </c>
      <c r="C23" s="119">
        <v>-1160046701</v>
      </c>
      <c r="D23" s="119">
        <v>0</v>
      </c>
      <c r="E23" s="119">
        <v>230022892</v>
      </c>
      <c r="F23" s="119">
        <v>0</v>
      </c>
      <c r="G23" s="119">
        <v>-71767243</v>
      </c>
      <c r="H23" s="119">
        <v>-30046305</v>
      </c>
      <c r="I23" s="119">
        <v>0</v>
      </c>
      <c r="J23" s="119">
        <v>-247572901</v>
      </c>
      <c r="K23" s="119">
        <v>-1279410258</v>
      </c>
    </row>
    <row r="24" spans="2:11">
      <c r="B24" s="170" t="s">
        <v>127</v>
      </c>
      <c r="C24" s="119">
        <v>-4689904</v>
      </c>
      <c r="D24" s="119">
        <v>0</v>
      </c>
      <c r="E24" s="119">
        <v>0</v>
      </c>
      <c r="F24" s="119">
        <v>0</v>
      </c>
      <c r="G24" s="119">
        <v>859294</v>
      </c>
      <c r="H24" s="119">
        <v>0</v>
      </c>
      <c r="I24" s="119">
        <v>0</v>
      </c>
      <c r="J24" s="119">
        <v>-474159</v>
      </c>
      <c r="K24" s="119">
        <v>-4304769</v>
      </c>
    </row>
    <row r="25" spans="2:11">
      <c r="B25" s="170" t="s">
        <v>146</v>
      </c>
      <c r="C25" s="119">
        <v>-8616994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-706309</v>
      </c>
      <c r="K25" s="119">
        <v>-9323303</v>
      </c>
    </row>
    <row r="26" spans="2:11" ht="13.5" hidden="1" customHeight="1">
      <c r="B26" s="170" t="s">
        <v>241</v>
      </c>
      <c r="C26" s="119">
        <v>-8234832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-1424823</v>
      </c>
      <c r="K26" s="119">
        <v>-9659655</v>
      </c>
    </row>
    <row r="27" spans="2:11">
      <c r="B27" s="170" t="s">
        <v>242</v>
      </c>
      <c r="C27" s="119">
        <v>-273240747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-3998439</v>
      </c>
      <c r="K27" s="119">
        <v>-277239186</v>
      </c>
    </row>
    <row r="28" spans="2:11">
      <c r="B28" s="170" t="s">
        <v>247</v>
      </c>
      <c r="C28" s="119">
        <v>-74777476</v>
      </c>
      <c r="D28" s="119">
        <v>0</v>
      </c>
      <c r="E28" s="119">
        <v>238448622</v>
      </c>
      <c r="F28" s="119">
        <v>0</v>
      </c>
      <c r="G28" s="119">
        <v>-9029282</v>
      </c>
      <c r="H28" s="119">
        <v>0</v>
      </c>
      <c r="I28" s="119">
        <v>-216490462</v>
      </c>
      <c r="J28" s="119">
        <v>-6209455</v>
      </c>
      <c r="K28" s="119">
        <v>-68058053</v>
      </c>
    </row>
    <row r="29" spans="2:11" ht="26">
      <c r="B29" s="171" t="s">
        <v>143</v>
      </c>
      <c r="C29" s="78">
        <v>-5179990684</v>
      </c>
      <c r="D29" s="78">
        <v>-1079400006</v>
      </c>
      <c r="E29" s="78">
        <v>1692486909</v>
      </c>
      <c r="F29" s="78"/>
      <c r="G29" s="78">
        <v>-297262989</v>
      </c>
      <c r="H29" s="78">
        <v>-132350473</v>
      </c>
      <c r="I29" s="78">
        <v>-216490462</v>
      </c>
      <c r="J29" s="78">
        <v>-276695315</v>
      </c>
      <c r="K29" s="78">
        <v>-5489703020</v>
      </c>
    </row>
    <row r="30" spans="2:11">
      <c r="B30" s="170" t="s">
        <v>150</v>
      </c>
      <c r="C30" s="119">
        <v>157363022</v>
      </c>
      <c r="D30" s="119">
        <v>0</v>
      </c>
      <c r="E30" s="119">
        <v>6816014</v>
      </c>
      <c r="F30" s="119">
        <v>8976140</v>
      </c>
      <c r="G30" s="119">
        <v>-6589698</v>
      </c>
      <c r="H30" s="119">
        <v>18630646</v>
      </c>
      <c r="I30" s="119">
        <v>0</v>
      </c>
      <c r="J30" s="119">
        <v>405267</v>
      </c>
      <c r="K30" s="119">
        <v>185601391</v>
      </c>
    </row>
    <row r="31" spans="2:11" ht="26">
      <c r="B31" s="171" t="s">
        <v>244</v>
      </c>
      <c r="C31" s="150">
        <v>157363022</v>
      </c>
      <c r="D31" s="150">
        <v>0</v>
      </c>
      <c r="E31" s="150">
        <v>6816014</v>
      </c>
      <c r="F31" s="150">
        <v>8976140</v>
      </c>
      <c r="G31" s="150">
        <v>-6589698</v>
      </c>
      <c r="H31" s="150">
        <v>18630646</v>
      </c>
      <c r="I31" s="150">
        <v>0</v>
      </c>
      <c r="J31" s="150">
        <v>405267</v>
      </c>
      <c r="K31" s="150">
        <v>185601391</v>
      </c>
    </row>
  </sheetData>
  <mergeCells count="10">
    <mergeCell ref="B18:B20"/>
    <mergeCell ref="C18:C19"/>
    <mergeCell ref="D18:F18"/>
    <mergeCell ref="G18:J18"/>
    <mergeCell ref="K18:K19"/>
    <mergeCell ref="B3:B5"/>
    <mergeCell ref="C3:C4"/>
    <mergeCell ref="D3:F3"/>
    <mergeCell ref="G3:J3"/>
    <mergeCell ref="K3:K4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29"/>
  <sheetViews>
    <sheetView showGridLines="0" zoomScaleNormal="100" workbookViewId="0">
      <selection activeCell="H69" sqref="H69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94" customWidth="1"/>
    <col min="6" max="6" width="15.1796875" style="94" customWidth="1"/>
    <col min="7" max="7" width="15.1796875" style="94" bestFit="1" customWidth="1"/>
    <col min="8" max="8" width="15.453125" style="94" customWidth="1"/>
    <col min="9" max="9" width="14.54296875" style="94" customWidth="1"/>
    <col min="10" max="10" width="41.7265625" style="94" customWidth="1"/>
    <col min="11" max="11" width="23.54296875" style="94" customWidth="1"/>
    <col min="12" max="12" width="19" style="94" bestFit="1" customWidth="1"/>
    <col min="13" max="13" width="11.453125" style="94"/>
    <col min="14" max="14" width="13.26953125" style="94" bestFit="1" customWidth="1"/>
    <col min="15" max="15" width="12" style="94" customWidth="1" outlineLevel="1"/>
    <col min="16" max="17" width="14" style="94" bestFit="1" customWidth="1"/>
    <col min="18" max="18" width="11.453125" style="94"/>
    <col min="19" max="16384" width="11.453125" style="22"/>
  </cols>
  <sheetData>
    <row r="1" spans="2:18" ht="18.5">
      <c r="B1" s="58" t="s">
        <v>246</v>
      </c>
      <c r="C1" s="69"/>
      <c r="D1" s="69"/>
    </row>
    <row r="2" spans="2:18" ht="6" customHeight="1"/>
    <row r="3" spans="2:18" s="25" customFormat="1" ht="12.75" customHeight="1">
      <c r="B3" s="228" t="s">
        <v>109</v>
      </c>
      <c r="C3" s="231" t="s">
        <v>135</v>
      </c>
      <c r="D3" s="232"/>
      <c r="E3" s="232"/>
      <c r="F3" s="23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s="25" customFormat="1">
      <c r="B4" s="229"/>
      <c r="C4" s="128" t="str">
        <f>+C16</f>
        <v>01/01/2024 al</v>
      </c>
      <c r="D4" s="128" t="str">
        <f t="shared" ref="D4:F5" si="0">+D16</f>
        <v>01/01/2023 al</v>
      </c>
      <c r="E4" s="128" t="str">
        <f t="shared" si="0"/>
        <v>01/10/2024 al</v>
      </c>
      <c r="F4" s="128" t="str">
        <f t="shared" si="0"/>
        <v>01/10/2023 al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2:18" s="25" customFormat="1">
      <c r="B5" s="229"/>
      <c r="C5" s="131">
        <f>+C17</f>
        <v>45657</v>
      </c>
      <c r="D5" s="131">
        <f t="shared" si="0"/>
        <v>45291</v>
      </c>
      <c r="E5" s="131">
        <f t="shared" si="0"/>
        <v>45657</v>
      </c>
      <c r="F5" s="131">
        <f t="shared" si="0"/>
        <v>45291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2:18" s="25" customFormat="1">
      <c r="B6" s="230"/>
      <c r="C6" s="72" t="s">
        <v>30</v>
      </c>
      <c r="D6" s="72" t="s">
        <v>30</v>
      </c>
      <c r="E6" s="72" t="s">
        <v>30</v>
      </c>
      <c r="F6" s="72" t="s">
        <v>30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18">
      <c r="B7" s="172" t="s">
        <v>151</v>
      </c>
      <c r="C7" s="119">
        <v>11554508790</v>
      </c>
      <c r="D7" s="119">
        <v>10069296584</v>
      </c>
      <c r="E7" s="119">
        <v>3337971212</v>
      </c>
      <c r="F7" s="119">
        <v>2355742457</v>
      </c>
    </row>
    <row r="8" spans="2:18">
      <c r="B8" s="172" t="s">
        <v>91</v>
      </c>
      <c r="C8" s="119">
        <v>109412122</v>
      </c>
      <c r="D8" s="119">
        <v>97584178</v>
      </c>
      <c r="E8" s="119">
        <v>32779087</v>
      </c>
      <c r="F8" s="119">
        <v>24729313</v>
      </c>
    </row>
    <row r="9" spans="2:18">
      <c r="B9" s="172" t="s">
        <v>65</v>
      </c>
      <c r="C9" s="119">
        <v>3627413757</v>
      </c>
      <c r="D9" s="119">
        <v>2975790803</v>
      </c>
      <c r="E9" s="119">
        <v>1045251051</v>
      </c>
      <c r="F9" s="119">
        <v>639275972</v>
      </c>
    </row>
    <row r="10" spans="2:18">
      <c r="B10" s="172" t="s">
        <v>19</v>
      </c>
      <c r="C10" s="119">
        <v>185543197</v>
      </c>
      <c r="D10" s="119">
        <v>153416890</v>
      </c>
      <c r="E10" s="119">
        <v>59186583</v>
      </c>
      <c r="F10" s="119">
        <v>37895490</v>
      </c>
    </row>
    <row r="11" spans="2:18">
      <c r="B11" s="173" t="s">
        <v>20</v>
      </c>
      <c r="C11" s="78">
        <f>SUM(C7:C10)</f>
        <v>15476877866</v>
      </c>
      <c r="D11" s="78">
        <f>SUM(D7:D10)</f>
        <v>13296088455</v>
      </c>
      <c r="E11" s="78">
        <f>SUM(E7:E10)</f>
        <v>4475187933</v>
      </c>
      <c r="F11" s="78">
        <f>SUM(F7:F10)</f>
        <v>3057643232</v>
      </c>
    </row>
    <row r="12" spans="2:18" ht="13.5" customHeight="1">
      <c r="B12" s="1"/>
      <c r="C12" s="1"/>
      <c r="D12" s="1"/>
      <c r="E12" s="1"/>
      <c r="F12" s="1"/>
    </row>
    <row r="13" spans="2:18">
      <c r="B13" s="1"/>
      <c r="C13" s="4">
        <f>+C11-C35</f>
        <v>0</v>
      </c>
      <c r="D13" s="4">
        <f>+D11-D35</f>
        <v>0</v>
      </c>
      <c r="E13" s="4"/>
      <c r="F13" s="4"/>
    </row>
    <row r="14" spans="2:18" ht="6" customHeight="1">
      <c r="B14" s="1"/>
      <c r="C14" s="1"/>
      <c r="D14" s="1"/>
      <c r="E14" s="1"/>
      <c r="F14" s="1"/>
    </row>
    <row r="15" spans="2:18" s="25" customFormat="1" ht="12.75" customHeight="1">
      <c r="B15" s="228" t="s">
        <v>50</v>
      </c>
      <c r="C15" s="231" t="str">
        <f>+C3</f>
        <v>Por los períodos comprendidos</v>
      </c>
      <c r="D15" s="232"/>
      <c r="E15" s="232"/>
      <c r="F15" s="23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spans="2:18" s="25" customFormat="1">
      <c r="B16" s="229"/>
      <c r="C16" s="128" t="s">
        <v>262</v>
      </c>
      <c r="D16" s="128" t="s">
        <v>252</v>
      </c>
      <c r="E16" s="128" t="s">
        <v>336</v>
      </c>
      <c r="F16" s="128" t="s">
        <v>337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spans="2:18" s="25" customFormat="1">
      <c r="B17" s="229"/>
      <c r="C17" s="131">
        <v>45657</v>
      </c>
      <c r="D17" s="131">
        <v>45291</v>
      </c>
      <c r="E17" s="131">
        <v>45657</v>
      </c>
      <c r="F17" s="131">
        <v>45291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spans="2:18" s="25" customFormat="1">
      <c r="B18" s="230"/>
      <c r="C18" s="72" t="s">
        <v>30</v>
      </c>
      <c r="D18" s="72" t="s">
        <v>30</v>
      </c>
      <c r="E18" s="72" t="s">
        <v>30</v>
      </c>
      <c r="F18" s="72" t="s">
        <v>30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spans="2:18">
      <c r="B19" s="172" t="s">
        <v>5</v>
      </c>
      <c r="C19" s="119">
        <v>10535176965</v>
      </c>
      <c r="D19" s="119">
        <v>9926414119</v>
      </c>
      <c r="E19" s="119">
        <v>2944311879</v>
      </c>
      <c r="F19" s="119">
        <v>2848956511</v>
      </c>
    </row>
    <row r="20" spans="2:18">
      <c r="B20" s="172" t="s">
        <v>92</v>
      </c>
      <c r="C20" s="119">
        <v>657750614</v>
      </c>
      <c r="D20" s="119">
        <v>624049395</v>
      </c>
      <c r="E20" s="119">
        <v>180953112</v>
      </c>
      <c r="F20" s="119">
        <v>173432181</v>
      </c>
    </row>
    <row r="21" spans="2:18">
      <c r="B21" s="172" t="s">
        <v>101</v>
      </c>
      <c r="C21" s="84">
        <f>+C44</f>
        <v>2102528603</v>
      </c>
      <c r="D21" s="119">
        <v>1941407802</v>
      </c>
      <c r="E21" s="119">
        <v>571799192</v>
      </c>
      <c r="F21" s="119">
        <v>554649501</v>
      </c>
    </row>
    <row r="22" spans="2:18">
      <c r="B22" s="172" t="s">
        <v>53</v>
      </c>
      <c r="C22" s="84">
        <f>+C52</f>
        <v>486684400</v>
      </c>
      <c r="D22" s="119">
        <v>428009986</v>
      </c>
      <c r="E22" s="119">
        <v>131224320</v>
      </c>
      <c r="F22" s="119">
        <v>101276972</v>
      </c>
    </row>
    <row r="23" spans="2:18">
      <c r="B23" s="172" t="s">
        <v>91</v>
      </c>
      <c r="C23" s="84">
        <v>109412122</v>
      </c>
      <c r="D23" s="119">
        <v>97584178</v>
      </c>
      <c r="E23" s="119">
        <v>32779087</v>
      </c>
      <c r="F23" s="119">
        <v>24729313</v>
      </c>
    </row>
    <row r="24" spans="2:18">
      <c r="B24" s="172" t="s">
        <v>19</v>
      </c>
      <c r="C24" s="84">
        <v>185543197</v>
      </c>
      <c r="D24" s="119">
        <v>153416890</v>
      </c>
      <c r="E24" s="119">
        <v>59186583</v>
      </c>
      <c r="F24" s="119">
        <v>37895490</v>
      </c>
    </row>
    <row r="25" spans="2:18">
      <c r="B25" s="172" t="s">
        <v>93</v>
      </c>
      <c r="C25" s="84">
        <v>98322513</v>
      </c>
      <c r="D25" s="119">
        <v>90521124</v>
      </c>
      <c r="E25" s="119">
        <v>25759197</v>
      </c>
      <c r="F25" s="119">
        <v>24429359</v>
      </c>
    </row>
    <row r="26" spans="2:18">
      <c r="B26" s="172" t="s">
        <v>94</v>
      </c>
      <c r="C26" s="84">
        <v>98891382</v>
      </c>
      <c r="D26" s="119">
        <v>87762694</v>
      </c>
      <c r="E26" s="119">
        <v>26935632</v>
      </c>
      <c r="F26" s="119">
        <v>24922159</v>
      </c>
    </row>
    <row r="27" spans="2:18">
      <c r="B27" s="172" t="s">
        <v>95</v>
      </c>
      <c r="C27" s="84">
        <v>131390312</v>
      </c>
      <c r="D27" s="119">
        <v>119001057</v>
      </c>
      <c r="E27" s="119">
        <v>37120163</v>
      </c>
      <c r="F27" s="119">
        <v>36334429</v>
      </c>
    </row>
    <row r="28" spans="2:18">
      <c r="B28" s="172" t="s">
        <v>96</v>
      </c>
      <c r="C28" s="84">
        <v>189932776</v>
      </c>
      <c r="D28" s="119">
        <v>182371412</v>
      </c>
      <c r="E28" s="119">
        <v>51942180</v>
      </c>
      <c r="F28" s="119">
        <v>53237497</v>
      </c>
    </row>
    <row r="29" spans="2:18">
      <c r="B29" s="172" t="s">
        <v>97</v>
      </c>
      <c r="C29" s="84">
        <v>2458908</v>
      </c>
      <c r="D29" s="119">
        <v>2519490</v>
      </c>
      <c r="E29" s="119">
        <v>609069</v>
      </c>
      <c r="F29" s="119">
        <v>801064</v>
      </c>
    </row>
    <row r="30" spans="2:18">
      <c r="B30" s="172" t="s">
        <v>98</v>
      </c>
      <c r="C30" s="84">
        <v>204915747</v>
      </c>
      <c r="D30" s="119">
        <v>184951824</v>
      </c>
      <c r="E30" s="119">
        <v>58188805</v>
      </c>
      <c r="F30" s="119">
        <v>54463355</v>
      </c>
    </row>
    <row r="31" spans="2:18">
      <c r="B31" s="172" t="s">
        <v>118</v>
      </c>
      <c r="C31" s="84">
        <v>112576042</v>
      </c>
      <c r="D31" s="119">
        <v>102387641</v>
      </c>
      <c r="E31" s="119">
        <v>32146175</v>
      </c>
      <c r="F31" s="119">
        <v>29375093</v>
      </c>
    </row>
    <row r="32" spans="2:18">
      <c r="B32" s="172" t="s">
        <v>119</v>
      </c>
      <c r="C32" s="119">
        <v>43572171</v>
      </c>
      <c r="D32" s="119">
        <v>70471506</v>
      </c>
      <c r="E32" s="119">
        <v>9471640</v>
      </c>
      <c r="F32" s="119">
        <v>50205991</v>
      </c>
    </row>
    <row r="33" spans="2:18">
      <c r="B33" s="172" t="s">
        <v>358</v>
      </c>
      <c r="C33" s="119">
        <v>683175327</v>
      </c>
      <c r="D33" s="119">
        <v>1679628408</v>
      </c>
      <c r="E33" s="119">
        <v>194919920</v>
      </c>
      <c r="F33" s="119">
        <v>941272591</v>
      </c>
    </row>
    <row r="34" spans="2:18" ht="12.75" customHeight="1">
      <c r="B34" s="172" t="s">
        <v>359</v>
      </c>
      <c r="C34" s="119">
        <v>-165453213</v>
      </c>
      <c r="D34" s="119">
        <v>-2394409071</v>
      </c>
      <c r="E34" s="119">
        <v>117840979</v>
      </c>
      <c r="F34" s="119">
        <v>-1898338274</v>
      </c>
    </row>
    <row r="35" spans="2:18">
      <c r="B35" s="173" t="s">
        <v>20</v>
      </c>
      <c r="C35" s="78">
        <f>SUM(C19:C34)</f>
        <v>15476877866</v>
      </c>
      <c r="D35" s="78">
        <f>SUM(D19:D34)</f>
        <v>13296088455</v>
      </c>
      <c r="E35" s="78">
        <f>SUM(E19:E34)</f>
        <v>4475187933</v>
      </c>
      <c r="F35" s="78">
        <f>SUM(F19:F34)</f>
        <v>3057643232</v>
      </c>
    </row>
    <row r="36" spans="2:18" ht="16" customHeight="1">
      <c r="B36" s="1"/>
      <c r="C36" s="7"/>
      <c r="D36" s="7"/>
      <c r="E36" s="7"/>
      <c r="F36" s="7"/>
    </row>
    <row r="37" spans="2:18" s="25" customFormat="1" ht="16.5" customHeight="1">
      <c r="B37" s="228" t="s">
        <v>101</v>
      </c>
      <c r="C37" s="231" t="str">
        <f>+C15</f>
        <v>Por los períodos comprendidos</v>
      </c>
      <c r="D37" s="232"/>
      <c r="E37" s="232"/>
      <c r="F37" s="23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</row>
    <row r="38" spans="2:18" s="25" customFormat="1">
      <c r="B38" s="229"/>
      <c r="C38" s="128" t="str">
        <f>+C16</f>
        <v>01/01/2024 al</v>
      </c>
      <c r="D38" s="128" t="str">
        <f>+D16</f>
        <v>01/01/2023 al</v>
      </c>
      <c r="E38" s="128" t="str">
        <f t="shared" ref="E38:F39" si="1">+E16</f>
        <v>01/10/2024 al</v>
      </c>
      <c r="F38" s="128" t="str">
        <f t="shared" si="1"/>
        <v>01/10/2023 al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</row>
    <row r="39" spans="2:18" s="25" customFormat="1">
      <c r="B39" s="229"/>
      <c r="C39" s="131">
        <f>+C17</f>
        <v>45657</v>
      </c>
      <c r="D39" s="131">
        <f>+D17</f>
        <v>45291</v>
      </c>
      <c r="E39" s="131">
        <f t="shared" si="1"/>
        <v>45657</v>
      </c>
      <c r="F39" s="131">
        <f t="shared" si="1"/>
        <v>45291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2:18" s="25" customFormat="1">
      <c r="B40" s="230"/>
      <c r="C40" s="72" t="s">
        <v>30</v>
      </c>
      <c r="D40" s="72" t="s">
        <v>30</v>
      </c>
      <c r="E40" s="72" t="s">
        <v>30</v>
      </c>
      <c r="F40" s="72" t="s">
        <v>30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</row>
    <row r="41" spans="2:18">
      <c r="B41" s="172" t="s">
        <v>72</v>
      </c>
      <c r="C41" s="119">
        <v>1705757161</v>
      </c>
      <c r="D41" s="119">
        <v>1594113432</v>
      </c>
      <c r="E41" s="119">
        <v>455948167</v>
      </c>
      <c r="F41" s="119">
        <v>451300759</v>
      </c>
    </row>
    <row r="42" spans="2:18">
      <c r="B42" s="172" t="s">
        <v>68</v>
      </c>
      <c r="C42" s="119">
        <v>344996797</v>
      </c>
      <c r="D42" s="119">
        <v>296384927</v>
      </c>
      <c r="E42" s="119">
        <v>91154440</v>
      </c>
      <c r="F42" s="119">
        <v>77433649</v>
      </c>
    </row>
    <row r="43" spans="2:18">
      <c r="B43" s="172" t="s">
        <v>69</v>
      </c>
      <c r="C43" s="119">
        <v>51774645</v>
      </c>
      <c r="D43" s="119">
        <v>50909443</v>
      </c>
      <c r="E43" s="119">
        <v>24696585</v>
      </c>
      <c r="F43" s="119">
        <v>25915093</v>
      </c>
    </row>
    <row r="44" spans="2:18">
      <c r="B44" s="173" t="s">
        <v>20</v>
      </c>
      <c r="C44" s="78">
        <f>SUM(C41:C43)</f>
        <v>2102528603</v>
      </c>
      <c r="D44" s="78">
        <f>SUM(D41:D43)</f>
        <v>1941407802</v>
      </c>
      <c r="E44" s="78">
        <f>SUM(E41:E43)</f>
        <v>571799192</v>
      </c>
      <c r="F44" s="78">
        <f>SUM(F41:F43)</f>
        <v>554649501</v>
      </c>
    </row>
    <row r="45" spans="2:18" ht="18.649999999999999" customHeight="1">
      <c r="B45" s="1"/>
      <c r="C45" s="1"/>
      <c r="D45" s="1"/>
      <c r="E45" s="1"/>
      <c r="F45" s="1"/>
    </row>
    <row r="46" spans="2:18" s="25" customFormat="1" ht="12.75" customHeight="1">
      <c r="B46" s="228" t="s">
        <v>53</v>
      </c>
      <c r="C46" s="231" t="str">
        <f>+C37</f>
        <v>Por los períodos comprendidos</v>
      </c>
      <c r="D46" s="232"/>
      <c r="E46" s="232"/>
      <c r="F46" s="233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</row>
    <row r="47" spans="2:18" s="25" customFormat="1">
      <c r="B47" s="229"/>
      <c r="C47" s="128" t="str">
        <f>+C16</f>
        <v>01/01/2024 al</v>
      </c>
      <c r="D47" s="128" t="str">
        <f>+D16</f>
        <v>01/01/2023 al</v>
      </c>
      <c r="E47" s="128" t="str">
        <f t="shared" ref="E47:F48" si="2">+E16</f>
        <v>01/10/2024 al</v>
      </c>
      <c r="F47" s="128" t="str">
        <f t="shared" si="2"/>
        <v>01/10/2023 al</v>
      </c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</row>
    <row r="48" spans="2:18" s="25" customFormat="1">
      <c r="B48" s="229"/>
      <c r="C48" s="131">
        <f>+C17</f>
        <v>45657</v>
      </c>
      <c r="D48" s="131">
        <f>+D17</f>
        <v>45291</v>
      </c>
      <c r="E48" s="131">
        <f t="shared" si="2"/>
        <v>45657</v>
      </c>
      <c r="F48" s="131">
        <f t="shared" si="2"/>
        <v>45291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</row>
    <row r="49" spans="2:18" s="25" customFormat="1">
      <c r="B49" s="230"/>
      <c r="C49" s="72" t="s">
        <v>30</v>
      </c>
      <c r="D49" s="72" t="s">
        <v>30</v>
      </c>
      <c r="E49" s="72" t="s">
        <v>30</v>
      </c>
      <c r="F49" s="72" t="s">
        <v>30</v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</row>
    <row r="50" spans="2:18">
      <c r="B50" s="172" t="s">
        <v>51</v>
      </c>
      <c r="C50" s="119">
        <v>434653704</v>
      </c>
      <c r="D50" s="119">
        <v>390739419</v>
      </c>
      <c r="E50" s="119">
        <v>115881847</v>
      </c>
      <c r="F50" s="119">
        <v>92267033</v>
      </c>
    </row>
    <row r="51" spans="2:18">
      <c r="B51" s="172" t="s">
        <v>52</v>
      </c>
      <c r="C51" s="119">
        <v>52030696</v>
      </c>
      <c r="D51" s="119">
        <v>37270567</v>
      </c>
      <c r="E51" s="119">
        <v>15342473</v>
      </c>
      <c r="F51" s="119">
        <v>9009939</v>
      </c>
    </row>
    <row r="52" spans="2:18" ht="12.65" customHeight="1">
      <c r="B52" s="173" t="s">
        <v>20</v>
      </c>
      <c r="C52" s="78">
        <f>SUM(C50:C51)</f>
        <v>486684400</v>
      </c>
      <c r="D52" s="78">
        <f>SUM(D50:D51)</f>
        <v>428009986</v>
      </c>
      <c r="E52" s="78">
        <f>SUM(E50:E51)</f>
        <v>131224320</v>
      </c>
      <c r="F52" s="78">
        <f>SUM(F50:F51)</f>
        <v>101276972</v>
      </c>
    </row>
    <row r="53" spans="2:18" ht="18.649999999999999" customHeight="1">
      <c r="C53" s="94"/>
      <c r="D53" s="94"/>
    </row>
    <row r="54" spans="2:18" s="25" customFormat="1" ht="12.75" customHeight="1">
      <c r="B54" s="228" t="s">
        <v>54</v>
      </c>
      <c r="C54" s="231" t="str">
        <f>+C46</f>
        <v>Por los períodos comprendidos</v>
      </c>
      <c r="D54" s="232"/>
      <c r="E54" s="232"/>
      <c r="F54" s="233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</row>
    <row r="55" spans="2:18" s="25" customFormat="1">
      <c r="B55" s="229"/>
      <c r="C55" s="128" t="str">
        <f>+C16</f>
        <v>01/01/2024 al</v>
      </c>
      <c r="D55" s="128" t="str">
        <f>+D16</f>
        <v>01/01/2023 al</v>
      </c>
      <c r="E55" s="128" t="str">
        <f t="shared" ref="E55:F56" si="3">+E16</f>
        <v>01/10/2024 al</v>
      </c>
      <c r="F55" s="128" t="str">
        <f t="shared" si="3"/>
        <v>01/10/2023 al</v>
      </c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</row>
    <row r="56" spans="2:18" s="25" customFormat="1">
      <c r="B56" s="229"/>
      <c r="C56" s="131">
        <f>+C17</f>
        <v>45657</v>
      </c>
      <c r="D56" s="131">
        <f>+D17</f>
        <v>45291</v>
      </c>
      <c r="E56" s="131">
        <f t="shared" si="3"/>
        <v>45657</v>
      </c>
      <c r="F56" s="131">
        <f t="shared" si="3"/>
        <v>45291</v>
      </c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</row>
    <row r="57" spans="2:18" s="25" customFormat="1">
      <c r="B57" s="230"/>
      <c r="C57" s="72" t="s">
        <v>30</v>
      </c>
      <c r="D57" s="72" t="s">
        <v>30</v>
      </c>
      <c r="E57" s="72" t="s">
        <v>30</v>
      </c>
      <c r="F57" s="72" t="s">
        <v>30</v>
      </c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</row>
    <row r="58" spans="2:18" ht="12.75" customHeight="1">
      <c r="B58" s="172" t="s">
        <v>132</v>
      </c>
      <c r="C58" s="119">
        <v>22971572</v>
      </c>
      <c r="D58" s="119">
        <v>23209733</v>
      </c>
      <c r="E58" s="119">
        <v>4759523</v>
      </c>
      <c r="F58" s="119">
        <v>17759141</v>
      </c>
    </row>
    <row r="59" spans="2:18">
      <c r="B59" s="173" t="s">
        <v>55</v>
      </c>
      <c r="C59" s="78">
        <v>22971572</v>
      </c>
      <c r="D59" s="78">
        <v>23209733</v>
      </c>
      <c r="E59" s="78">
        <v>4759523</v>
      </c>
      <c r="F59" s="78">
        <v>17759141</v>
      </c>
    </row>
    <row r="60" spans="2:18">
      <c r="B60" s="172" t="s">
        <v>126</v>
      </c>
      <c r="C60" s="119">
        <v>-79119650.401999995</v>
      </c>
      <c r="D60" s="119">
        <v>-107891049</v>
      </c>
      <c r="E60" s="119">
        <v>-17972551</v>
      </c>
      <c r="F60" s="119">
        <v>-31110688.215000004</v>
      </c>
    </row>
    <row r="61" spans="2:18">
      <c r="B61" s="172" t="s">
        <v>45</v>
      </c>
      <c r="C61" s="119">
        <v>-138638410</v>
      </c>
      <c r="D61" s="119">
        <v>-118463991</v>
      </c>
      <c r="E61" s="119">
        <v>-35043780</v>
      </c>
      <c r="F61" s="119">
        <v>-30954778</v>
      </c>
    </row>
    <row r="62" spans="2:18" ht="12.75" customHeight="1">
      <c r="B62" s="172" t="s">
        <v>139</v>
      </c>
      <c r="C62" s="119">
        <v>-82713887</v>
      </c>
      <c r="D62" s="119">
        <v>-71767243</v>
      </c>
      <c r="E62" s="119">
        <v>-18809383</v>
      </c>
      <c r="F62" s="119">
        <v>-21400003</v>
      </c>
    </row>
    <row r="63" spans="2:18" ht="12.75" customHeight="1">
      <c r="B63" s="172" t="s">
        <v>220</v>
      </c>
      <c r="C63" s="119">
        <v>-92507660.59799999</v>
      </c>
      <c r="D63" s="119">
        <v>-57777609</v>
      </c>
      <c r="E63" s="119">
        <v>-32042452.999999985</v>
      </c>
      <c r="F63" s="119">
        <v>-14899724.784999996</v>
      </c>
    </row>
    <row r="64" spans="2:18">
      <c r="B64" s="172" t="s">
        <v>352</v>
      </c>
      <c r="C64" s="119">
        <v>-709090</v>
      </c>
      <c r="D64" s="119">
        <v>-4373521</v>
      </c>
      <c r="E64" s="119">
        <v>-663902</v>
      </c>
      <c r="F64" s="119">
        <v>-3106037</v>
      </c>
    </row>
    <row r="65" spans="2:18" ht="25.5" customHeight="1">
      <c r="B65" s="174" t="s">
        <v>147</v>
      </c>
      <c r="C65" s="119">
        <v>-20271515</v>
      </c>
      <c r="D65" s="119">
        <v>48382728</v>
      </c>
      <c r="E65" s="119">
        <v>-18353243</v>
      </c>
      <c r="F65" s="119">
        <v>12155689</v>
      </c>
    </row>
    <row r="66" spans="2:18">
      <c r="B66" s="173" t="s">
        <v>233</v>
      </c>
      <c r="C66" s="78">
        <v>-413960213</v>
      </c>
      <c r="D66" s="78">
        <v>-311890685</v>
      </c>
      <c r="E66" s="78">
        <v>-122885311.99999999</v>
      </c>
      <c r="F66" s="78">
        <v>-89315542</v>
      </c>
    </row>
    <row r="67" spans="2:18">
      <c r="B67" s="172" t="s">
        <v>134</v>
      </c>
      <c r="C67" s="119">
        <v>-59301345</v>
      </c>
      <c r="D67" s="119">
        <v>-61767205</v>
      </c>
      <c r="E67" s="119">
        <v>-18379074</v>
      </c>
      <c r="F67" s="119">
        <v>-21652589</v>
      </c>
    </row>
    <row r="68" spans="2:18">
      <c r="B68" s="172" t="s">
        <v>131</v>
      </c>
      <c r="C68" s="119">
        <v>-1666895</v>
      </c>
      <c r="D68" s="119">
        <v>-2139732</v>
      </c>
      <c r="E68" s="119">
        <v>-333112</v>
      </c>
      <c r="F68" s="119">
        <v>-615931</v>
      </c>
    </row>
    <row r="69" spans="2:18" ht="26">
      <c r="B69" s="174" t="s">
        <v>147</v>
      </c>
      <c r="C69" s="119">
        <v>-58656505</v>
      </c>
      <c r="D69" s="119">
        <v>-75136758</v>
      </c>
      <c r="E69" s="119">
        <v>-6234037</v>
      </c>
      <c r="F69" s="119">
        <v>-71377264</v>
      </c>
    </row>
    <row r="70" spans="2:18">
      <c r="B70" s="173" t="s">
        <v>327</v>
      </c>
      <c r="C70" s="78">
        <v>-119624745</v>
      </c>
      <c r="D70" s="78">
        <v>-139043695</v>
      </c>
      <c r="E70" s="78">
        <v>-24946223</v>
      </c>
      <c r="F70" s="78">
        <v>-93645784</v>
      </c>
    </row>
    <row r="71" spans="2:18">
      <c r="B71" s="172" t="s">
        <v>353</v>
      </c>
      <c r="C71" s="119">
        <v>-173310145.46499997</v>
      </c>
      <c r="D71" s="119">
        <v>-68130509.562999994</v>
      </c>
      <c r="E71" s="119">
        <v>-144432788.84399998</v>
      </c>
      <c r="F71" s="119">
        <v>26743805.197999999</v>
      </c>
    </row>
    <row r="72" spans="2:18">
      <c r="B72" s="172" t="s">
        <v>352</v>
      </c>
      <c r="C72" s="119">
        <v>100819090</v>
      </c>
      <c r="D72" s="119">
        <v>18630646</v>
      </c>
      <c r="E72" s="119">
        <v>77442718</v>
      </c>
      <c r="F72" s="119">
        <v>-16827117</v>
      </c>
    </row>
    <row r="73" spans="2:18" s="25" customFormat="1" ht="12.75" customHeight="1">
      <c r="B73" s="174" t="s">
        <v>147</v>
      </c>
      <c r="C73" s="119">
        <v>-2962166</v>
      </c>
      <c r="D73" s="119">
        <v>-137658</v>
      </c>
      <c r="E73" s="119">
        <v>-1208899</v>
      </c>
      <c r="F73" s="119">
        <v>842798</v>
      </c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</row>
    <row r="74" spans="2:18" s="25" customFormat="1">
      <c r="B74" s="173" t="s">
        <v>73</v>
      </c>
      <c r="C74" s="78">
        <v>-75453221.464999974</v>
      </c>
      <c r="D74" s="78">
        <v>-49637521.562999994</v>
      </c>
      <c r="E74" s="78">
        <v>-68198969.843999982</v>
      </c>
      <c r="F74" s="78">
        <v>10759486.197999999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</row>
    <row r="75" spans="2:18" s="25" customFormat="1">
      <c r="B75" s="173" t="s">
        <v>39</v>
      </c>
      <c r="C75" s="78">
        <v>-586066607.46499991</v>
      </c>
      <c r="D75" s="78">
        <v>-477362168.56299996</v>
      </c>
      <c r="E75" s="78">
        <v>-211270981.84399998</v>
      </c>
      <c r="F75" s="78">
        <v>-154442698.80199999</v>
      </c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</row>
    <row r="76" spans="2:18" s="25" customFormat="1">
      <c r="B76" s="1"/>
      <c r="C76" s="1"/>
      <c r="D76" s="1"/>
      <c r="E76" s="1"/>
      <c r="F76" s="1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</row>
    <row r="77" spans="2:18" ht="13.5" customHeight="1">
      <c r="B77" s="228" t="s">
        <v>35</v>
      </c>
      <c r="C77" s="231" t="str">
        <f>+C46</f>
        <v>Por los períodos comprendidos</v>
      </c>
      <c r="D77" s="232"/>
      <c r="E77" s="232"/>
      <c r="F77" s="233"/>
    </row>
    <row r="78" spans="2:18" ht="12.75" customHeight="1">
      <c r="B78" s="229"/>
      <c r="C78" s="128" t="str">
        <f t="shared" ref="C78:F79" si="4">+C16</f>
        <v>01/01/2024 al</v>
      </c>
      <c r="D78" s="128" t="str">
        <f t="shared" si="4"/>
        <v>01/01/2023 al</v>
      </c>
      <c r="E78" s="128" t="str">
        <f t="shared" si="4"/>
        <v>01/10/2024 al</v>
      </c>
      <c r="F78" s="128" t="str">
        <f t="shared" si="4"/>
        <v>01/10/2023 al</v>
      </c>
    </row>
    <row r="79" spans="2:18" ht="12.75" customHeight="1">
      <c r="B79" s="229"/>
      <c r="C79" s="131">
        <f t="shared" si="4"/>
        <v>45657</v>
      </c>
      <c r="D79" s="131">
        <f t="shared" si="4"/>
        <v>45291</v>
      </c>
      <c r="E79" s="131">
        <f t="shared" si="4"/>
        <v>45657</v>
      </c>
      <c r="F79" s="131">
        <f t="shared" si="4"/>
        <v>45291</v>
      </c>
    </row>
    <row r="80" spans="2:18">
      <c r="B80" s="230"/>
      <c r="C80" s="72" t="s">
        <v>30</v>
      </c>
      <c r="D80" s="72" t="s">
        <v>30</v>
      </c>
      <c r="E80" s="72" t="s">
        <v>30</v>
      </c>
      <c r="F80" s="72" t="s">
        <v>30</v>
      </c>
    </row>
    <row r="81" spans="2:18">
      <c r="B81" s="172" t="s">
        <v>249</v>
      </c>
      <c r="C81" s="119">
        <v>2549176</v>
      </c>
      <c r="D81" s="119">
        <v>2290501</v>
      </c>
      <c r="E81" s="119">
        <v>377456</v>
      </c>
      <c r="F81" s="119">
        <v>1164067</v>
      </c>
    </row>
    <row r="82" spans="2:18" ht="12.75" customHeight="1">
      <c r="B82" s="172" t="s">
        <v>250</v>
      </c>
      <c r="C82" s="119">
        <v>-33364326</v>
      </c>
      <c r="D82" s="119">
        <v>-26072136</v>
      </c>
      <c r="E82" s="119">
        <v>-16788657</v>
      </c>
      <c r="F82" s="119">
        <v>-12920249</v>
      </c>
    </row>
    <row r="83" spans="2:18">
      <c r="B83" s="172" t="s">
        <v>251</v>
      </c>
      <c r="C83" s="119">
        <v>9393003</v>
      </c>
      <c r="D83" s="119">
        <v>5445671</v>
      </c>
      <c r="E83" s="119">
        <v>1530590</v>
      </c>
      <c r="F83" s="119">
        <v>3009243</v>
      </c>
    </row>
    <row r="84" spans="2:18" ht="16.5" customHeight="1">
      <c r="B84" s="172" t="s">
        <v>354</v>
      </c>
      <c r="C84" s="119">
        <v>-188292</v>
      </c>
      <c r="D84" s="119">
        <v>427800</v>
      </c>
      <c r="E84" s="119">
        <v>-3514492</v>
      </c>
      <c r="F84" s="119">
        <v>1880423</v>
      </c>
    </row>
    <row r="85" spans="2:18" s="25" customFormat="1" ht="12.75" customHeight="1">
      <c r="B85" s="172" t="s">
        <v>130</v>
      </c>
      <c r="C85" s="119">
        <v>-6304152</v>
      </c>
      <c r="D85" s="119">
        <v>-4392235</v>
      </c>
      <c r="E85" s="119">
        <v>-2727766</v>
      </c>
      <c r="F85" s="119">
        <v>-168641</v>
      </c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</row>
    <row r="86" spans="2:18" s="25" customFormat="1">
      <c r="B86" s="174" t="s">
        <v>42</v>
      </c>
      <c r="C86" s="119">
        <v>6204573</v>
      </c>
      <c r="D86" s="119">
        <v>4912877</v>
      </c>
      <c r="E86" s="119">
        <v>83504</v>
      </c>
      <c r="F86" s="119">
        <v>1180116</v>
      </c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</row>
    <row r="87" spans="2:18" s="25" customFormat="1" ht="26">
      <c r="B87" s="174" t="s">
        <v>147</v>
      </c>
      <c r="C87" s="119">
        <v>17690792</v>
      </c>
      <c r="D87" s="119">
        <v>14378622</v>
      </c>
      <c r="E87" s="119">
        <v>1837877</v>
      </c>
      <c r="F87" s="119">
        <v>7733550</v>
      </c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</row>
    <row r="88" spans="2:18" s="25" customFormat="1">
      <c r="B88" s="173" t="s">
        <v>20</v>
      </c>
      <c r="C88" s="78">
        <v>-4019226</v>
      </c>
      <c r="D88" s="78">
        <v>-3008900</v>
      </c>
      <c r="E88" s="78">
        <v>-19201488</v>
      </c>
      <c r="F88" s="78">
        <v>1878509</v>
      </c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</row>
    <row r="89" spans="2:18">
      <c r="B89" s="1"/>
      <c r="C89" s="1"/>
      <c r="D89" s="1"/>
      <c r="E89" s="1"/>
      <c r="F89" s="1"/>
    </row>
    <row r="90" spans="2:18" ht="13.5" customHeight="1">
      <c r="B90" s="228" t="s">
        <v>3</v>
      </c>
      <c r="C90" s="231" t="s">
        <v>135</v>
      </c>
      <c r="D90" s="232"/>
      <c r="E90" s="232"/>
      <c r="F90" s="233"/>
    </row>
    <row r="91" spans="2:18">
      <c r="B91" s="229"/>
      <c r="C91" s="128" t="str">
        <f t="shared" ref="C91:F92" si="5">+C78</f>
        <v>01/01/2024 al</v>
      </c>
      <c r="D91" s="128" t="str">
        <f t="shared" si="5"/>
        <v>01/01/2023 al</v>
      </c>
      <c r="E91" s="128" t="str">
        <f t="shared" si="5"/>
        <v>01/10/2024 al</v>
      </c>
      <c r="F91" s="128" t="str">
        <f t="shared" si="5"/>
        <v>01/10/2023 al</v>
      </c>
    </row>
    <row r="92" spans="2:18">
      <c r="B92" s="229"/>
      <c r="C92" s="131">
        <f t="shared" si="5"/>
        <v>45657</v>
      </c>
      <c r="D92" s="131">
        <f t="shared" si="5"/>
        <v>45291</v>
      </c>
      <c r="E92" s="131">
        <f t="shared" si="5"/>
        <v>45657</v>
      </c>
      <c r="F92" s="131">
        <f t="shared" si="5"/>
        <v>45291</v>
      </c>
    </row>
    <row r="93" spans="2:18">
      <c r="B93" s="230"/>
      <c r="C93" s="72" t="s">
        <v>30</v>
      </c>
      <c r="D93" s="72" t="s">
        <v>30</v>
      </c>
      <c r="E93" s="72" t="s">
        <v>30</v>
      </c>
      <c r="F93" s="72" t="s">
        <v>30</v>
      </c>
    </row>
    <row r="94" spans="2:18">
      <c r="B94" s="172" t="s">
        <v>136</v>
      </c>
      <c r="C94" s="149">
        <v>2608906</v>
      </c>
      <c r="D94" s="149">
        <v>3131561</v>
      </c>
      <c r="E94" s="119">
        <v>561627</v>
      </c>
      <c r="F94" s="119">
        <v>702880</v>
      </c>
    </row>
    <row r="95" spans="2:18">
      <c r="B95" s="172" t="s">
        <v>4</v>
      </c>
      <c r="C95" s="149">
        <v>24231968</v>
      </c>
      <c r="D95" s="149">
        <v>23504417</v>
      </c>
      <c r="E95" s="119">
        <v>8198010</v>
      </c>
      <c r="F95" s="119">
        <v>7969863</v>
      </c>
    </row>
    <row r="96" spans="2:18">
      <c r="B96" s="172" t="s">
        <v>2</v>
      </c>
      <c r="C96" s="119">
        <v>23029825</v>
      </c>
      <c r="D96" s="119">
        <v>36514887</v>
      </c>
      <c r="E96" s="119">
        <v>-41489520</v>
      </c>
      <c r="F96" s="119">
        <v>26824665</v>
      </c>
    </row>
    <row r="97" spans="1:6" ht="26">
      <c r="B97" s="174" t="s">
        <v>147</v>
      </c>
      <c r="C97" s="119">
        <v>-19311</v>
      </c>
      <c r="D97" s="119">
        <v>-811265</v>
      </c>
      <c r="E97" s="119">
        <v>49449</v>
      </c>
      <c r="F97" s="119">
        <v>-665202</v>
      </c>
    </row>
    <row r="98" spans="1:6">
      <c r="B98" s="172" t="s">
        <v>3</v>
      </c>
      <c r="C98" s="119">
        <v>7379729</v>
      </c>
      <c r="D98" s="119">
        <v>5142703</v>
      </c>
      <c r="E98" s="119">
        <v>1423615</v>
      </c>
      <c r="F98" s="119">
        <v>1632539</v>
      </c>
    </row>
    <row r="99" spans="1:6">
      <c r="B99" s="173" t="s">
        <v>20</v>
      </c>
      <c r="C99" s="78">
        <v>57231117</v>
      </c>
      <c r="D99" s="78">
        <v>67482303</v>
      </c>
      <c r="E99" s="78">
        <v>-31256819</v>
      </c>
      <c r="F99" s="78">
        <v>36464745</v>
      </c>
    </row>
    <row r="100" spans="1:6">
      <c r="B100" s="94"/>
      <c r="C100" s="94"/>
      <c r="D100" s="94"/>
    </row>
    <row r="101" spans="1:6">
      <c r="B101" s="94"/>
      <c r="C101" s="94"/>
      <c r="D101" s="94"/>
    </row>
    <row r="102" spans="1:6">
      <c r="B102" s="94"/>
      <c r="C102" s="94"/>
      <c r="D102" s="94"/>
    </row>
    <row r="103" spans="1:6">
      <c r="A103" s="24"/>
      <c r="B103" s="94"/>
      <c r="C103" s="94"/>
      <c r="D103" s="94"/>
    </row>
    <row r="104" spans="1:6">
      <c r="B104" s="94"/>
      <c r="C104" s="94"/>
      <c r="D104" s="94"/>
    </row>
    <row r="105" spans="1:6">
      <c r="B105" s="94"/>
      <c r="C105" s="94"/>
      <c r="D105" s="94"/>
    </row>
    <row r="106" spans="1:6">
      <c r="B106" s="94"/>
      <c r="C106" s="94"/>
      <c r="D106" s="94"/>
    </row>
    <row r="107" spans="1:6">
      <c r="B107" s="94"/>
      <c r="C107" s="94"/>
      <c r="D107" s="94"/>
    </row>
    <row r="108" spans="1:6">
      <c r="B108" s="94"/>
      <c r="C108" s="94"/>
      <c r="D108" s="94"/>
    </row>
    <row r="109" spans="1:6">
      <c r="B109" s="94"/>
      <c r="C109" s="94"/>
      <c r="D109" s="94"/>
    </row>
    <row r="110" spans="1:6">
      <c r="B110" s="94"/>
      <c r="C110" s="94"/>
      <c r="D110" s="94"/>
    </row>
    <row r="111" spans="1:6">
      <c r="B111" s="94"/>
      <c r="C111" s="94"/>
      <c r="D111" s="94"/>
    </row>
    <row r="112" spans="1:6">
      <c r="B112" s="94"/>
      <c r="C112" s="94"/>
      <c r="D112" s="94"/>
    </row>
    <row r="113" spans="2:4">
      <c r="B113" s="94"/>
      <c r="C113" s="94"/>
      <c r="D113" s="94"/>
    </row>
    <row r="114" spans="2:4">
      <c r="B114" s="94"/>
      <c r="C114" s="94"/>
      <c r="D114" s="94"/>
    </row>
    <row r="115" spans="2:4">
      <c r="B115" s="94"/>
      <c r="C115" s="94"/>
      <c r="D115" s="94"/>
    </row>
    <row r="116" spans="2:4">
      <c r="B116" s="94"/>
      <c r="C116" s="94"/>
      <c r="D116" s="94"/>
    </row>
    <row r="117" spans="2:4">
      <c r="B117" s="94"/>
      <c r="C117" s="94"/>
      <c r="D117" s="94"/>
    </row>
    <row r="118" spans="2:4">
      <c r="B118" s="94"/>
      <c r="C118" s="94"/>
      <c r="D118" s="94"/>
    </row>
    <row r="119" spans="2:4">
      <c r="B119" s="94"/>
      <c r="C119" s="94"/>
      <c r="D119" s="94"/>
    </row>
    <row r="120" spans="2:4">
      <c r="B120" s="94"/>
      <c r="C120" s="94"/>
      <c r="D120" s="94"/>
    </row>
    <row r="121" spans="2:4">
      <c r="B121" s="94"/>
      <c r="C121" s="94"/>
      <c r="D121" s="94"/>
    </row>
    <row r="122" spans="2:4">
      <c r="B122" s="94"/>
      <c r="C122" s="94"/>
      <c r="D122" s="94"/>
    </row>
    <row r="123" spans="2:4">
      <c r="B123" s="94"/>
      <c r="C123" s="94"/>
      <c r="D123" s="94"/>
    </row>
    <row r="124" spans="2:4">
      <c r="B124" s="94"/>
      <c r="C124" s="94"/>
      <c r="D124" s="94"/>
    </row>
    <row r="125" spans="2:4">
      <c r="B125" s="94"/>
      <c r="C125" s="94"/>
      <c r="D125" s="94"/>
    </row>
    <row r="126" spans="2:4">
      <c r="B126" s="94"/>
      <c r="C126" s="94"/>
      <c r="D126" s="94"/>
    </row>
    <row r="127" spans="2:4">
      <c r="B127" s="94"/>
      <c r="C127" s="94"/>
      <c r="D127" s="94"/>
    </row>
    <row r="128" spans="2:4">
      <c r="B128" s="94"/>
      <c r="C128" s="94"/>
      <c r="D128" s="94"/>
    </row>
    <row r="129" spans="2:4">
      <c r="B129" s="94"/>
      <c r="C129" s="94"/>
      <c r="D129" s="94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90:B93"/>
    <mergeCell ref="C90:F90"/>
    <mergeCell ref="B54:B57"/>
    <mergeCell ref="C54:F54"/>
    <mergeCell ref="B77:B80"/>
    <mergeCell ref="C77:F77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6"/>
  <sheetViews>
    <sheetView showGridLines="0" zoomScaleNormal="100" workbookViewId="0">
      <pane xSplit="3" ySplit="10" topLeftCell="D11" activePane="bottomRight" state="frozen"/>
      <selection activeCell="E48" sqref="E48:S48"/>
      <selection pane="topRight" activeCell="E48" sqref="E48:S48"/>
      <selection pane="bottomLeft" activeCell="E48" sqref="E48:S48"/>
      <selection pane="bottomRight" activeCell="D13" sqref="D13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33"/>
    </row>
    <row r="2" spans="2:9">
      <c r="B2" s="5" t="s">
        <v>328</v>
      </c>
      <c r="C2" s="106"/>
      <c r="D2" s="1"/>
      <c r="E2" s="1"/>
    </row>
    <row r="3" spans="2:9">
      <c r="B3" s="5" t="s">
        <v>222</v>
      </c>
      <c r="C3" s="106"/>
      <c r="D3" s="1"/>
      <c r="E3" s="1"/>
    </row>
    <row r="4" spans="2:9">
      <c r="B4" s="5" t="s">
        <v>329</v>
      </c>
      <c r="C4" s="106"/>
      <c r="D4" s="1"/>
      <c r="E4" s="1"/>
    </row>
    <row r="5" spans="2:9">
      <c r="B5" s="5" t="s">
        <v>44</v>
      </c>
      <c r="C5" s="106"/>
      <c r="D5" s="1"/>
      <c r="E5" s="1"/>
    </row>
    <row r="6" spans="2:9">
      <c r="B6" s="5"/>
      <c r="C6" s="106"/>
      <c r="D6" s="1"/>
      <c r="E6" s="1"/>
    </row>
    <row r="7" spans="2:9" s="25" customFormat="1">
      <c r="B7" s="107" t="s">
        <v>224</v>
      </c>
      <c r="C7" s="108" t="s">
        <v>31</v>
      </c>
      <c r="D7" s="73">
        <v>45657</v>
      </c>
      <c r="E7" s="73">
        <v>45291</v>
      </c>
    </row>
    <row r="8" spans="2:9" s="25" customFormat="1">
      <c r="B8" s="109"/>
      <c r="C8" s="110"/>
      <c r="D8" s="72" t="s">
        <v>30</v>
      </c>
      <c r="E8" s="72" t="s">
        <v>30</v>
      </c>
    </row>
    <row r="9" spans="2:9">
      <c r="B9" s="1"/>
      <c r="C9" s="111"/>
      <c r="D9" s="112"/>
      <c r="E9" s="1"/>
    </row>
    <row r="10" spans="2:9" s="25" customFormat="1">
      <c r="B10" s="113" t="s">
        <v>32</v>
      </c>
      <c r="C10" s="114"/>
      <c r="D10" s="115"/>
      <c r="E10" s="116"/>
    </row>
    <row r="11" spans="2:9">
      <c r="B11" s="117" t="s">
        <v>110</v>
      </c>
      <c r="C11" s="118">
        <v>5</v>
      </c>
      <c r="D11" s="84">
        <v>742644469</v>
      </c>
      <c r="E11" s="84">
        <v>483125584</v>
      </c>
      <c r="H11" s="35"/>
    </row>
    <row r="12" spans="2:9">
      <c r="B12" s="117" t="s">
        <v>22</v>
      </c>
      <c r="C12" s="118">
        <v>6</v>
      </c>
      <c r="D12" s="84">
        <v>180667971</v>
      </c>
      <c r="E12" s="84">
        <v>211081454</v>
      </c>
      <c r="G12" s="36"/>
      <c r="H12" s="36"/>
    </row>
    <row r="13" spans="2:9">
      <c r="B13" s="117" t="s">
        <v>11</v>
      </c>
      <c r="C13" s="118">
        <v>22</v>
      </c>
      <c r="D13" s="84">
        <v>39235095</v>
      </c>
      <c r="E13" s="84">
        <v>32698910</v>
      </c>
      <c r="H13" s="35"/>
    </row>
    <row r="14" spans="2:9" ht="13.15" customHeight="1">
      <c r="B14" s="117" t="s">
        <v>120</v>
      </c>
      <c r="C14" s="118">
        <v>8</v>
      </c>
      <c r="D14" s="84">
        <v>1030564034</v>
      </c>
      <c r="E14" s="84">
        <v>701683203</v>
      </c>
      <c r="H14" s="35"/>
    </row>
    <row r="15" spans="2:9">
      <c r="B15" s="117" t="s">
        <v>111</v>
      </c>
      <c r="C15" s="118">
        <v>9</v>
      </c>
      <c r="D15" s="119">
        <v>21430163</v>
      </c>
      <c r="E15" s="119">
        <v>12629727</v>
      </c>
      <c r="G15" s="37"/>
      <c r="H15" s="37"/>
    </row>
    <row r="16" spans="2:9">
      <c r="B16" s="117" t="s">
        <v>6</v>
      </c>
      <c r="C16" s="118">
        <v>10</v>
      </c>
      <c r="D16" s="119">
        <v>1646822450</v>
      </c>
      <c r="E16" s="119">
        <v>1411220909</v>
      </c>
      <c r="G16"/>
      <c r="H16"/>
      <c r="I16"/>
    </row>
    <row r="17" spans="2:9">
      <c r="B17" s="117" t="s">
        <v>7</v>
      </c>
      <c r="C17" s="118">
        <v>16</v>
      </c>
      <c r="D17" s="119">
        <v>75384410</v>
      </c>
      <c r="E17" s="119">
        <v>123837437</v>
      </c>
      <c r="G17"/>
      <c r="H17"/>
      <c r="I17"/>
    </row>
    <row r="18" spans="2:9" ht="26">
      <c r="B18" s="120" t="s">
        <v>330</v>
      </c>
      <c r="C18" s="121"/>
      <c r="D18" s="78">
        <v>3736748592</v>
      </c>
      <c r="E18" s="78">
        <v>2976277224</v>
      </c>
      <c r="G18"/>
      <c r="H18"/>
      <c r="I18"/>
    </row>
    <row r="19" spans="2:9" ht="26">
      <c r="B19" s="122" t="s">
        <v>331</v>
      </c>
      <c r="C19" s="118">
        <v>34</v>
      </c>
      <c r="D19" s="119">
        <v>161701500</v>
      </c>
      <c r="E19" s="119">
        <v>0</v>
      </c>
      <c r="G19"/>
      <c r="H19"/>
      <c r="I19"/>
    </row>
    <row r="20" spans="2:9" s="25" customFormat="1">
      <c r="B20" s="123" t="s">
        <v>29</v>
      </c>
      <c r="C20" s="121"/>
      <c r="D20" s="78">
        <v>3898450092</v>
      </c>
      <c r="E20" s="78">
        <v>2976277224</v>
      </c>
      <c r="G20"/>
      <c r="H20"/>
      <c r="I20"/>
    </row>
    <row r="21" spans="2:9">
      <c r="B21" s="1"/>
      <c r="C21" s="111"/>
      <c r="D21" s="4"/>
      <c r="E21" s="4"/>
      <c r="G21"/>
      <c r="H21"/>
      <c r="I21"/>
    </row>
    <row r="22" spans="2:9">
      <c r="B22" s="113" t="s">
        <v>33</v>
      </c>
      <c r="C22" s="114"/>
      <c r="D22" s="116"/>
      <c r="E22" s="116"/>
      <c r="G22"/>
      <c r="H22"/>
      <c r="I22"/>
    </row>
    <row r="23" spans="2:9">
      <c r="B23" s="124" t="s">
        <v>78</v>
      </c>
      <c r="C23" s="125">
        <v>6</v>
      </c>
      <c r="D23" s="84">
        <v>236864001</v>
      </c>
      <c r="E23" s="84">
        <v>230585174</v>
      </c>
      <c r="G23"/>
      <c r="H23"/>
      <c r="I23"/>
    </row>
    <row r="24" spans="2:9" ht="12.75" customHeight="1">
      <c r="B24" s="117" t="s">
        <v>77</v>
      </c>
      <c r="C24" s="118">
        <v>22</v>
      </c>
      <c r="D24" s="119">
        <v>29434142</v>
      </c>
      <c r="E24" s="119">
        <v>26479028</v>
      </c>
      <c r="G24"/>
      <c r="H24"/>
      <c r="I24"/>
    </row>
    <row r="25" spans="2:9" ht="12.75" customHeight="1">
      <c r="B25" s="117" t="s">
        <v>121</v>
      </c>
      <c r="C25" s="118">
        <v>8</v>
      </c>
      <c r="D25" s="119">
        <v>971368</v>
      </c>
      <c r="E25" s="119">
        <v>156599</v>
      </c>
      <c r="G25"/>
      <c r="H25"/>
      <c r="I25"/>
    </row>
    <row r="26" spans="2:9" ht="12.75" customHeight="1">
      <c r="B26" s="117" t="s">
        <v>76</v>
      </c>
      <c r="C26" s="118">
        <v>11</v>
      </c>
      <c r="D26" s="119">
        <v>333363720</v>
      </c>
      <c r="E26" s="119">
        <v>334657003</v>
      </c>
      <c r="G26"/>
      <c r="H26"/>
      <c r="I26"/>
    </row>
    <row r="27" spans="2:9" ht="12.75" customHeight="1">
      <c r="B27" s="117" t="s">
        <v>79</v>
      </c>
      <c r="C27" s="118">
        <v>12</v>
      </c>
      <c r="D27" s="119">
        <v>857292625</v>
      </c>
      <c r="E27" s="119">
        <v>774003943</v>
      </c>
      <c r="G27"/>
      <c r="H27"/>
      <c r="I27"/>
    </row>
    <row r="28" spans="2:9">
      <c r="B28" s="117" t="s">
        <v>80</v>
      </c>
      <c r="C28" s="118">
        <v>13</v>
      </c>
      <c r="D28" s="119">
        <v>1917681908</v>
      </c>
      <c r="E28" s="119">
        <v>1873590001</v>
      </c>
      <c r="G28"/>
      <c r="H28"/>
      <c r="I28"/>
    </row>
    <row r="29" spans="2:9" ht="12.75" customHeight="1">
      <c r="B29" s="117" t="s">
        <v>112</v>
      </c>
      <c r="C29" s="118">
        <v>14</v>
      </c>
      <c r="D29" s="119">
        <v>4123631044</v>
      </c>
      <c r="E29" s="119">
        <v>3743122719</v>
      </c>
      <c r="G29"/>
      <c r="H29"/>
      <c r="I29"/>
    </row>
    <row r="30" spans="2:9" ht="12.75" customHeight="1">
      <c r="B30" s="117" t="s">
        <v>113</v>
      </c>
      <c r="C30" s="118">
        <v>15</v>
      </c>
      <c r="D30" s="119">
        <v>3548680028</v>
      </c>
      <c r="E30" s="119">
        <v>3188927576</v>
      </c>
      <c r="G30"/>
      <c r="H30"/>
      <c r="I30"/>
    </row>
    <row r="31" spans="2:9" ht="12.75" customHeight="1">
      <c r="B31" s="117" t="s">
        <v>1</v>
      </c>
      <c r="C31" s="118">
        <v>16</v>
      </c>
      <c r="D31" s="119">
        <v>52236183</v>
      </c>
      <c r="E31" s="119">
        <v>68772782</v>
      </c>
      <c r="G31"/>
      <c r="H31"/>
      <c r="I31"/>
    </row>
    <row r="32" spans="2:9">
      <c r="B32" s="117" t="s">
        <v>66</v>
      </c>
      <c r="C32" s="118">
        <v>16</v>
      </c>
      <c r="D32" s="119">
        <v>323471068</v>
      </c>
      <c r="E32" s="119">
        <v>356550480</v>
      </c>
      <c r="G32"/>
      <c r="H32"/>
      <c r="I32"/>
    </row>
    <row r="33" spans="2:5">
      <c r="B33" s="123" t="s">
        <v>81</v>
      </c>
      <c r="C33" s="121"/>
      <c r="D33" s="78">
        <v>11423626087</v>
      </c>
      <c r="E33" s="78">
        <v>10596845305</v>
      </c>
    </row>
    <row r="34" spans="2:5">
      <c r="B34" s="123" t="s">
        <v>34</v>
      </c>
      <c r="C34" s="121"/>
      <c r="D34" s="78">
        <v>15322076179</v>
      </c>
      <c r="E34" s="78">
        <v>13573122529</v>
      </c>
    </row>
    <row r="35" spans="2:5">
      <c r="D35" s="37"/>
    </row>
    <row r="36" spans="2:5">
      <c r="D36" s="37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zoomScaleNormal="100" workbookViewId="0">
      <selection activeCell="D36" sqref="D36:E44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8164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5" t="s">
        <v>328</v>
      </c>
      <c r="C2" s="111"/>
      <c r="D2" s="1"/>
      <c r="E2" s="1"/>
    </row>
    <row r="3" spans="2:8">
      <c r="B3" s="5" t="s">
        <v>222</v>
      </c>
      <c r="C3" s="111"/>
      <c r="D3" s="1"/>
      <c r="E3" s="1"/>
    </row>
    <row r="4" spans="2:8" ht="12.75" customHeight="1">
      <c r="B4" s="5" t="s">
        <v>329</v>
      </c>
      <c r="C4" s="111"/>
      <c r="D4" s="1"/>
      <c r="E4" s="1"/>
    </row>
    <row r="5" spans="2:8" ht="12.75" customHeight="1">
      <c r="B5" s="5" t="s">
        <v>44</v>
      </c>
      <c r="C5" s="111"/>
      <c r="D5" s="1"/>
      <c r="E5" s="1"/>
    </row>
    <row r="6" spans="2:8" ht="12.75" customHeight="1">
      <c r="B6" s="5"/>
      <c r="C6" s="111"/>
      <c r="D6" s="1"/>
      <c r="E6" s="1"/>
    </row>
    <row r="7" spans="2:8" s="25" customFormat="1">
      <c r="B7" s="107" t="s">
        <v>225</v>
      </c>
      <c r="C7" s="108" t="s">
        <v>31</v>
      </c>
      <c r="D7" s="73">
        <v>45657</v>
      </c>
      <c r="E7" s="73">
        <v>45291</v>
      </c>
    </row>
    <row r="8" spans="2:8" s="25" customFormat="1">
      <c r="B8" s="109"/>
      <c r="C8" s="110"/>
      <c r="D8" s="72" t="s">
        <v>30</v>
      </c>
      <c r="E8" s="72" t="s">
        <v>30</v>
      </c>
    </row>
    <row r="9" spans="2:8" ht="12.75" customHeight="1">
      <c r="B9" s="1"/>
      <c r="C9" s="111"/>
      <c r="D9" s="1"/>
      <c r="E9" s="1"/>
    </row>
    <row r="10" spans="2:8" s="25" customFormat="1" ht="12.75" customHeight="1">
      <c r="B10" s="113" t="s">
        <v>226</v>
      </c>
      <c r="C10" s="114"/>
      <c r="D10" s="115"/>
      <c r="E10" s="116"/>
    </row>
    <row r="11" spans="2:8" ht="12.75" customHeight="1">
      <c r="B11" s="117" t="s">
        <v>85</v>
      </c>
      <c r="C11" s="125">
        <v>17</v>
      </c>
      <c r="D11" s="119">
        <v>470742854</v>
      </c>
      <c r="E11" s="119">
        <v>505461062</v>
      </c>
    </row>
    <row r="12" spans="2:8" ht="12.75" customHeight="1">
      <c r="B12" s="117" t="s">
        <v>137</v>
      </c>
      <c r="C12" s="125">
        <v>30</v>
      </c>
      <c r="D12" s="119">
        <v>200592123</v>
      </c>
      <c r="E12" s="119">
        <v>180834620</v>
      </c>
    </row>
    <row r="13" spans="2:8" ht="12.75" customHeight="1">
      <c r="B13" s="117" t="s">
        <v>82</v>
      </c>
      <c r="C13" s="118">
        <v>18</v>
      </c>
      <c r="D13" s="119">
        <v>3163703402</v>
      </c>
      <c r="E13" s="119">
        <v>2678847838</v>
      </c>
    </row>
    <row r="14" spans="2:8" ht="12.75" customHeight="1">
      <c r="B14" s="117" t="s">
        <v>114</v>
      </c>
      <c r="C14" s="118">
        <v>9</v>
      </c>
      <c r="D14" s="119">
        <v>19103874</v>
      </c>
      <c r="E14" s="119">
        <v>16516672</v>
      </c>
    </row>
    <row r="15" spans="2:8" ht="12.75" customHeight="1">
      <c r="B15" s="117" t="s">
        <v>122</v>
      </c>
      <c r="C15" s="118">
        <v>19</v>
      </c>
      <c r="D15" s="119">
        <v>21700697</v>
      </c>
      <c r="E15" s="119">
        <v>21679501</v>
      </c>
      <c r="G15"/>
      <c r="H15"/>
    </row>
    <row r="16" spans="2:8" ht="12.75" customHeight="1">
      <c r="B16" s="117" t="s">
        <v>8</v>
      </c>
      <c r="C16" s="118">
        <v>16</v>
      </c>
      <c r="D16" s="119">
        <v>44703871</v>
      </c>
      <c r="E16" s="119">
        <v>48325022</v>
      </c>
      <c r="G16"/>
      <c r="H16"/>
    </row>
    <row r="17" spans="1:8" ht="12.75" customHeight="1">
      <c r="B17" s="117" t="s">
        <v>83</v>
      </c>
      <c r="C17" s="118">
        <v>21</v>
      </c>
      <c r="D17" s="119">
        <v>173226162</v>
      </c>
      <c r="E17" s="119">
        <v>136878132</v>
      </c>
      <c r="G17"/>
      <c r="H17"/>
    </row>
    <row r="18" spans="1:8" ht="12.75" customHeight="1">
      <c r="B18" s="117" t="s">
        <v>36</v>
      </c>
      <c r="C18" s="118">
        <v>20</v>
      </c>
      <c r="D18" s="119">
        <v>70806730</v>
      </c>
      <c r="E18" s="119">
        <v>210385559</v>
      </c>
      <c r="G18"/>
      <c r="H18"/>
    </row>
    <row r="19" spans="1:8" s="25" customFormat="1" ht="12.75" customHeight="1">
      <c r="A19" s="22"/>
      <c r="B19" s="120" t="s">
        <v>332</v>
      </c>
      <c r="C19" s="121"/>
      <c r="D19" s="78">
        <v>4164579713</v>
      </c>
      <c r="E19" s="78">
        <v>3798928406</v>
      </c>
      <c r="G19"/>
      <c r="H19"/>
    </row>
    <row r="20" spans="1:8" ht="12.75" customHeight="1">
      <c r="B20" s="122" t="s">
        <v>333</v>
      </c>
      <c r="C20" s="118">
        <v>34</v>
      </c>
      <c r="D20" s="119">
        <v>84026989</v>
      </c>
      <c r="E20" s="119">
        <v>0</v>
      </c>
      <c r="G20"/>
      <c r="H20"/>
    </row>
    <row r="21" spans="1:8" ht="12.75" customHeight="1">
      <c r="A21" s="25"/>
      <c r="B21" s="123" t="s">
        <v>115</v>
      </c>
      <c r="C21" s="121"/>
      <c r="D21" s="78">
        <v>4248606702</v>
      </c>
      <c r="E21" s="78">
        <v>3798928406</v>
      </c>
      <c r="G21"/>
      <c r="H21"/>
    </row>
    <row r="22" spans="1:8" ht="12.75" customHeight="1">
      <c r="B22" s="1"/>
      <c r="C22" s="111"/>
      <c r="D22" s="1"/>
      <c r="E22" s="1"/>
      <c r="G22"/>
      <c r="H22"/>
    </row>
    <row r="23" spans="1:8">
      <c r="B23" s="113" t="s">
        <v>227</v>
      </c>
      <c r="C23" s="114"/>
      <c r="D23" s="116"/>
      <c r="E23" s="116"/>
      <c r="G23"/>
      <c r="H23"/>
    </row>
    <row r="24" spans="1:8">
      <c r="B24" s="117" t="s">
        <v>84</v>
      </c>
      <c r="C24" s="125">
        <v>17</v>
      </c>
      <c r="D24" s="119">
        <v>4009255369</v>
      </c>
      <c r="E24" s="119">
        <v>3704831700</v>
      </c>
      <c r="G24"/>
      <c r="H24"/>
    </row>
    <row r="25" spans="1:8">
      <c r="B25" s="117" t="s">
        <v>138</v>
      </c>
      <c r="C25" s="125">
        <v>30</v>
      </c>
      <c r="D25" s="119">
        <v>1026883857</v>
      </c>
      <c r="E25" s="119">
        <v>1098575638</v>
      </c>
      <c r="G25"/>
      <c r="H25"/>
    </row>
    <row r="26" spans="1:8">
      <c r="B26" s="117" t="s">
        <v>124</v>
      </c>
      <c r="C26" s="118">
        <v>18</v>
      </c>
      <c r="D26" s="119">
        <v>4291340</v>
      </c>
      <c r="E26" s="119">
        <v>3401565</v>
      </c>
      <c r="G26"/>
      <c r="H26"/>
    </row>
    <row r="27" spans="1:8">
      <c r="B27" s="117" t="s">
        <v>123</v>
      </c>
      <c r="C27" s="118">
        <v>19</v>
      </c>
      <c r="D27" s="119">
        <v>59650207</v>
      </c>
      <c r="E27" s="119">
        <v>48070186</v>
      </c>
      <c r="G27"/>
      <c r="H27"/>
    </row>
    <row r="28" spans="1:8" s="25" customFormat="1">
      <c r="A28" s="22"/>
      <c r="B28" s="117" t="s">
        <v>86</v>
      </c>
      <c r="C28" s="118">
        <v>16</v>
      </c>
      <c r="D28" s="119">
        <v>600181064</v>
      </c>
      <c r="E28" s="119">
        <v>558350832</v>
      </c>
      <c r="G28"/>
      <c r="H28"/>
    </row>
    <row r="29" spans="1:8">
      <c r="B29" s="117" t="s">
        <v>258</v>
      </c>
      <c r="C29" s="118">
        <v>21</v>
      </c>
      <c r="D29" s="119">
        <v>14003735</v>
      </c>
      <c r="E29" s="119">
        <v>11557141</v>
      </c>
      <c r="G29"/>
      <c r="H29"/>
    </row>
    <row r="30" spans="1:8">
      <c r="B30" s="117" t="s">
        <v>0</v>
      </c>
      <c r="C30" s="118">
        <v>16</v>
      </c>
      <c r="D30" s="119">
        <v>2030746</v>
      </c>
      <c r="E30" s="119">
        <v>4046018</v>
      </c>
      <c r="G30"/>
      <c r="H30"/>
    </row>
    <row r="31" spans="1:8">
      <c r="B31" s="117" t="s">
        <v>87</v>
      </c>
      <c r="C31" s="118">
        <v>20</v>
      </c>
      <c r="D31" s="119">
        <v>45876586</v>
      </c>
      <c r="E31" s="119">
        <v>67733281</v>
      </c>
    </row>
    <row r="32" spans="1:8">
      <c r="B32" s="123" t="s">
        <v>116</v>
      </c>
      <c r="C32" s="121"/>
      <c r="D32" s="78">
        <v>5762172904</v>
      </c>
      <c r="E32" s="78">
        <v>5496566361</v>
      </c>
    </row>
    <row r="33" spans="2:5">
      <c r="B33" s="123" t="s">
        <v>228</v>
      </c>
      <c r="C33" s="121"/>
      <c r="D33" s="78">
        <v>10010779606</v>
      </c>
      <c r="E33" s="78">
        <v>9295494767</v>
      </c>
    </row>
    <row r="34" spans="2:5">
      <c r="B34" s="1"/>
      <c r="C34" s="111"/>
      <c r="D34" s="1"/>
      <c r="E34" s="1"/>
    </row>
    <row r="35" spans="2:5">
      <c r="B35" s="113" t="s">
        <v>320</v>
      </c>
      <c r="C35" s="114"/>
      <c r="D35" s="126"/>
      <c r="E35" s="126"/>
    </row>
    <row r="36" spans="2:5">
      <c r="B36" s="117" t="s">
        <v>321</v>
      </c>
      <c r="C36" s="118">
        <v>23</v>
      </c>
      <c r="D36" s="119">
        <v>2343320024</v>
      </c>
      <c r="E36" s="119">
        <v>2380288909</v>
      </c>
    </row>
    <row r="37" spans="2:5">
      <c r="B37" s="117" t="s">
        <v>322</v>
      </c>
      <c r="C37" s="118">
        <v>23</v>
      </c>
      <c r="D37" s="119">
        <v>2318983574</v>
      </c>
      <c r="E37" s="119">
        <v>2078932098</v>
      </c>
    </row>
    <row r="38" spans="2:5">
      <c r="B38" s="117" t="s">
        <v>323</v>
      </c>
      <c r="C38" s="118">
        <v>23</v>
      </c>
      <c r="D38" s="119">
        <v>458901673</v>
      </c>
      <c r="E38" s="119">
        <v>459360260</v>
      </c>
    </row>
    <row r="39" spans="2:5">
      <c r="B39" s="117" t="s">
        <v>145</v>
      </c>
      <c r="C39" s="118">
        <v>23</v>
      </c>
      <c r="D39" s="119">
        <v>-100929</v>
      </c>
      <c r="E39" s="119">
        <v>-37606991</v>
      </c>
    </row>
    <row r="40" spans="2:5">
      <c r="B40" s="117" t="s">
        <v>177</v>
      </c>
      <c r="C40" s="118">
        <v>23</v>
      </c>
      <c r="D40" s="119">
        <v>-442055042</v>
      </c>
      <c r="E40" s="119">
        <v>-1210362459</v>
      </c>
    </row>
    <row r="41" spans="2:5">
      <c r="B41" s="123" t="s">
        <v>88</v>
      </c>
      <c r="C41" s="121"/>
      <c r="D41" s="78">
        <v>4679049300</v>
      </c>
      <c r="E41" s="78">
        <v>3670611817</v>
      </c>
    </row>
    <row r="42" spans="2:5">
      <c r="B42" s="117" t="s">
        <v>89</v>
      </c>
      <c r="C42" s="118">
        <v>23</v>
      </c>
      <c r="D42" s="119">
        <v>632247273</v>
      </c>
      <c r="E42" s="119">
        <v>607015945</v>
      </c>
    </row>
    <row r="43" spans="2:5">
      <c r="B43" s="123" t="s">
        <v>324</v>
      </c>
      <c r="C43" s="121"/>
      <c r="D43" s="78">
        <v>5311296573</v>
      </c>
      <c r="E43" s="78">
        <v>4277627762</v>
      </c>
    </row>
    <row r="44" spans="2:5">
      <c r="B44" s="123" t="s">
        <v>325</v>
      </c>
      <c r="C44" s="121"/>
      <c r="D44" s="78">
        <v>15322076179</v>
      </c>
      <c r="E44" s="78">
        <v>13573122529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5"/>
  <sheetViews>
    <sheetView showGridLines="0" zoomScale="85" zoomScaleNormal="85" workbookViewId="0">
      <selection activeCell="I31" sqref="I31"/>
    </sheetView>
  </sheetViews>
  <sheetFormatPr baseColWidth="10" defaultColWidth="11.453125" defaultRowHeight="13"/>
  <cols>
    <col min="1" max="1" width="3.1796875" style="62" customWidth="1"/>
    <col min="2" max="2" width="60.7265625" style="62" customWidth="1"/>
    <col min="3" max="3" width="6.7265625" style="87" customWidth="1"/>
    <col min="4" max="7" width="16.7265625" style="62" customWidth="1"/>
    <col min="8" max="16384" width="11.453125" style="62"/>
  </cols>
  <sheetData>
    <row r="1" spans="2:11" ht="6" customHeight="1">
      <c r="B1" s="85"/>
      <c r="C1" s="86"/>
    </row>
    <row r="2" spans="2:11">
      <c r="B2" s="5" t="s">
        <v>334</v>
      </c>
      <c r="C2" s="112"/>
      <c r="D2" s="1"/>
      <c r="E2" s="1"/>
      <c r="F2" s="1"/>
      <c r="G2" s="1"/>
    </row>
    <row r="3" spans="2:11">
      <c r="B3" s="5" t="s">
        <v>223</v>
      </c>
      <c r="C3" s="112"/>
      <c r="D3" s="1"/>
      <c r="E3" s="1"/>
      <c r="F3" s="1"/>
      <c r="G3" s="1"/>
    </row>
    <row r="4" spans="2:11">
      <c r="B4" s="5" t="s">
        <v>335</v>
      </c>
      <c r="C4" s="112"/>
      <c r="D4" s="4"/>
      <c r="E4" s="4"/>
      <c r="F4" s="1"/>
      <c r="G4" s="4"/>
    </row>
    <row r="5" spans="2:11">
      <c r="B5" s="5" t="s">
        <v>44</v>
      </c>
      <c r="C5" s="80"/>
      <c r="D5" s="4"/>
      <c r="E5" s="4"/>
      <c r="F5" s="4"/>
      <c r="G5" s="4"/>
    </row>
    <row r="6" spans="2:11">
      <c r="B6" s="1"/>
      <c r="C6" s="80"/>
      <c r="D6" s="5"/>
      <c r="E6" s="5"/>
      <c r="F6" s="5"/>
      <c r="G6" s="5"/>
    </row>
    <row r="7" spans="2:11" s="89" customFormat="1">
      <c r="B7" s="107" t="s">
        <v>229</v>
      </c>
      <c r="C7" s="127" t="s">
        <v>31</v>
      </c>
      <c r="D7" s="128" t="s">
        <v>262</v>
      </c>
      <c r="E7" s="128" t="s">
        <v>252</v>
      </c>
      <c r="F7" s="73" t="s">
        <v>336</v>
      </c>
      <c r="G7" s="73" t="s">
        <v>337</v>
      </c>
      <c r="H7" s="88"/>
      <c r="I7" s="88"/>
      <c r="J7" s="88"/>
      <c r="K7" s="88"/>
    </row>
    <row r="8" spans="2:11" s="89" customFormat="1">
      <c r="B8" s="129"/>
      <c r="C8" s="130"/>
      <c r="D8" s="131">
        <v>45657</v>
      </c>
      <c r="E8" s="131">
        <v>45291</v>
      </c>
      <c r="F8" s="131">
        <f>+D8</f>
        <v>45657</v>
      </c>
      <c r="G8" s="131">
        <f>+E8</f>
        <v>45291</v>
      </c>
      <c r="H8" s="88"/>
      <c r="I8" s="88"/>
      <c r="J8" s="88"/>
      <c r="K8" s="88"/>
    </row>
    <row r="9" spans="2:11" s="89" customFormat="1">
      <c r="B9" s="109"/>
      <c r="C9" s="132"/>
      <c r="D9" s="72" t="s">
        <v>30</v>
      </c>
      <c r="E9" s="72" t="s">
        <v>30</v>
      </c>
      <c r="F9" s="72" t="s">
        <v>30</v>
      </c>
      <c r="G9" s="72" t="s">
        <v>30</v>
      </c>
      <c r="H9" s="88"/>
      <c r="I9" s="88"/>
      <c r="J9" s="88"/>
      <c r="K9" s="88"/>
    </row>
    <row r="10" spans="2:11">
      <c r="B10" s="117" t="s">
        <v>90</v>
      </c>
      <c r="C10" s="133">
        <v>24</v>
      </c>
      <c r="D10" s="119">
        <v>16493815028</v>
      </c>
      <c r="E10" s="119">
        <v>14230641548</v>
      </c>
      <c r="F10" s="119">
        <v>4822259087</v>
      </c>
      <c r="G10" s="119">
        <v>3299028993</v>
      </c>
      <c r="H10" s="88"/>
      <c r="I10" s="88"/>
      <c r="J10" s="88"/>
      <c r="K10" s="88"/>
    </row>
    <row r="11" spans="2:11">
      <c r="B11" s="117" t="s">
        <v>151</v>
      </c>
      <c r="C11" s="134">
        <v>25</v>
      </c>
      <c r="D11" s="119">
        <v>-11554508790</v>
      </c>
      <c r="E11" s="119">
        <v>-10069296584</v>
      </c>
      <c r="F11" s="119">
        <v>-3337971212</v>
      </c>
      <c r="G11" s="119">
        <v>-2355742457</v>
      </c>
      <c r="H11" s="88"/>
      <c r="I11" s="88"/>
      <c r="J11" s="88"/>
      <c r="K11" s="88"/>
    </row>
    <row r="12" spans="2:11">
      <c r="B12" s="123" t="s">
        <v>230</v>
      </c>
      <c r="C12" s="135"/>
      <c r="D12" s="78">
        <v>4939306238</v>
      </c>
      <c r="E12" s="78">
        <v>4161344964</v>
      </c>
      <c r="F12" s="78">
        <v>1484287875</v>
      </c>
      <c r="G12" s="78">
        <v>943286536</v>
      </c>
      <c r="H12" s="88"/>
      <c r="I12" s="88"/>
      <c r="J12" s="88"/>
      <c r="K12" s="88"/>
    </row>
    <row r="13" spans="2:11">
      <c r="B13" s="117" t="s">
        <v>3</v>
      </c>
      <c r="C13" s="134">
        <v>25</v>
      </c>
      <c r="D13" s="119">
        <v>57231117</v>
      </c>
      <c r="E13" s="119">
        <v>67482303</v>
      </c>
      <c r="F13" s="119">
        <v>-31256819</v>
      </c>
      <c r="G13" s="119">
        <v>36464745</v>
      </c>
      <c r="H13" s="88"/>
      <c r="I13" s="88"/>
      <c r="J13" s="88"/>
      <c r="K13" s="88"/>
    </row>
    <row r="14" spans="2:11">
      <c r="B14" s="136" t="s">
        <v>91</v>
      </c>
      <c r="C14" s="134">
        <v>25</v>
      </c>
      <c r="D14" s="119">
        <v>-109412122</v>
      </c>
      <c r="E14" s="119">
        <v>-97584178</v>
      </c>
      <c r="F14" s="119">
        <v>-32779087</v>
      </c>
      <c r="G14" s="119">
        <v>-24729313</v>
      </c>
      <c r="H14" s="88"/>
      <c r="I14" s="88"/>
      <c r="J14" s="88"/>
      <c r="K14" s="88"/>
    </row>
    <row r="15" spans="2:11">
      <c r="B15" s="136" t="s">
        <v>65</v>
      </c>
      <c r="C15" s="134">
        <v>25</v>
      </c>
      <c r="D15" s="119">
        <v>-3627413757</v>
      </c>
      <c r="E15" s="119">
        <v>-2975790803</v>
      </c>
      <c r="F15" s="119">
        <v>-1045251051</v>
      </c>
      <c r="G15" s="119">
        <v>-639275972</v>
      </c>
      <c r="H15" s="88"/>
      <c r="I15" s="88"/>
      <c r="J15" s="88"/>
      <c r="K15" s="88"/>
    </row>
    <row r="16" spans="2:11">
      <c r="B16" s="136" t="s">
        <v>19</v>
      </c>
      <c r="C16" s="134">
        <v>25</v>
      </c>
      <c r="D16" s="119">
        <v>-185543197</v>
      </c>
      <c r="E16" s="119">
        <v>-153416890</v>
      </c>
      <c r="F16" s="119">
        <v>-59186583</v>
      </c>
      <c r="G16" s="119">
        <v>-37895490</v>
      </c>
      <c r="H16" s="88"/>
      <c r="I16" s="88"/>
      <c r="J16" s="88"/>
      <c r="K16" s="88"/>
    </row>
    <row r="17" spans="1:11">
      <c r="B17" s="136" t="s">
        <v>231</v>
      </c>
      <c r="C17" s="134">
        <v>25</v>
      </c>
      <c r="D17" s="119">
        <v>-4019226</v>
      </c>
      <c r="E17" s="119">
        <v>-3008900</v>
      </c>
      <c r="F17" s="119">
        <v>-19201488</v>
      </c>
      <c r="G17" s="119">
        <v>1878509</v>
      </c>
      <c r="H17" s="88"/>
      <c r="I17" s="88"/>
      <c r="J17" s="88"/>
      <c r="K17" s="88"/>
    </row>
    <row r="18" spans="1:11">
      <c r="B18" s="123" t="s">
        <v>232</v>
      </c>
      <c r="C18" s="137"/>
      <c r="D18" s="78">
        <v>1070149053</v>
      </c>
      <c r="E18" s="78">
        <v>999026496</v>
      </c>
      <c r="F18" s="78">
        <v>296612847</v>
      </c>
      <c r="G18" s="78">
        <v>279729015</v>
      </c>
      <c r="H18" s="88"/>
      <c r="I18" s="88"/>
      <c r="J18" s="88"/>
      <c r="K18" s="88"/>
    </row>
    <row r="19" spans="1:11">
      <c r="B19" s="136" t="s">
        <v>55</v>
      </c>
      <c r="C19" s="134">
        <v>25</v>
      </c>
      <c r="D19" s="119">
        <v>22971572</v>
      </c>
      <c r="E19" s="119">
        <v>23209733</v>
      </c>
      <c r="F19" s="119">
        <v>4759523</v>
      </c>
      <c r="G19" s="119">
        <v>17759141</v>
      </c>
      <c r="H19" s="88"/>
      <c r="I19" s="88"/>
      <c r="J19" s="88"/>
      <c r="K19" s="88"/>
    </row>
    <row r="20" spans="1:11">
      <c r="A20" s="90"/>
      <c r="B20" s="136" t="s">
        <v>233</v>
      </c>
      <c r="C20" s="134">
        <v>25</v>
      </c>
      <c r="D20" s="119">
        <v>-413960213</v>
      </c>
      <c r="E20" s="119">
        <v>-311890685</v>
      </c>
      <c r="F20" s="119">
        <v>-122885312</v>
      </c>
      <c r="G20" s="119">
        <v>-89315542</v>
      </c>
      <c r="H20" s="88"/>
      <c r="I20" s="88"/>
      <c r="J20" s="88"/>
      <c r="K20" s="88"/>
    </row>
    <row r="21" spans="1:11" s="92" customFormat="1" ht="26">
      <c r="A21" s="91"/>
      <c r="B21" s="136" t="s">
        <v>234</v>
      </c>
      <c r="C21" s="133">
        <v>11</v>
      </c>
      <c r="D21" s="119">
        <v>-2610622</v>
      </c>
      <c r="E21" s="119">
        <v>-8279456</v>
      </c>
      <c r="F21" s="119">
        <v>-5089084</v>
      </c>
      <c r="G21" s="119">
        <v>3257812</v>
      </c>
      <c r="H21" s="88"/>
      <c r="I21" s="88"/>
      <c r="J21" s="88"/>
      <c r="K21" s="88"/>
    </row>
    <row r="22" spans="1:11">
      <c r="B22" s="136" t="s">
        <v>73</v>
      </c>
      <c r="C22" s="134">
        <v>25</v>
      </c>
      <c r="D22" s="119">
        <v>-75453221</v>
      </c>
      <c r="E22" s="119">
        <v>-49637522</v>
      </c>
      <c r="F22" s="119">
        <v>-68198970</v>
      </c>
      <c r="G22" s="119">
        <v>10759486</v>
      </c>
      <c r="H22" s="88"/>
      <c r="I22" s="88"/>
      <c r="J22" s="88"/>
      <c r="K22" s="88"/>
    </row>
    <row r="23" spans="1:11">
      <c r="B23" s="136" t="s">
        <v>235</v>
      </c>
      <c r="C23" s="134">
        <v>25</v>
      </c>
      <c r="D23" s="119">
        <v>-119624745</v>
      </c>
      <c r="E23" s="119">
        <v>-139043695</v>
      </c>
      <c r="F23" s="119">
        <v>-24946223</v>
      </c>
      <c r="G23" s="119">
        <v>-93645784</v>
      </c>
      <c r="H23" s="88"/>
      <c r="I23" s="88"/>
      <c r="J23" s="88"/>
      <c r="K23" s="88"/>
    </row>
    <row r="24" spans="1:11">
      <c r="B24" s="123" t="s">
        <v>236</v>
      </c>
      <c r="C24" s="135"/>
      <c r="D24" s="78">
        <v>481471824</v>
      </c>
      <c r="E24" s="78">
        <v>513384871</v>
      </c>
      <c r="F24" s="78">
        <v>80252781</v>
      </c>
      <c r="G24" s="78">
        <v>128544128</v>
      </c>
      <c r="H24" s="88"/>
      <c r="I24" s="88"/>
      <c r="J24" s="88"/>
      <c r="K24" s="88"/>
    </row>
    <row r="25" spans="1:11">
      <c r="B25" s="136" t="s">
        <v>237</v>
      </c>
      <c r="C25" s="134">
        <v>26</v>
      </c>
      <c r="D25" s="119">
        <v>-247788619</v>
      </c>
      <c r="E25" s="119">
        <v>-221172282</v>
      </c>
      <c r="F25" s="119">
        <v>-44129885</v>
      </c>
      <c r="G25" s="119">
        <v>-20184827</v>
      </c>
      <c r="H25" s="88"/>
      <c r="I25" s="88"/>
      <c r="J25" s="88"/>
      <c r="K25" s="88"/>
    </row>
    <row r="26" spans="1:11">
      <c r="B26" s="123" t="s">
        <v>99</v>
      </c>
      <c r="C26" s="135"/>
      <c r="D26" s="78">
        <v>233683205</v>
      </c>
      <c r="E26" s="78">
        <v>292212589</v>
      </c>
      <c r="F26" s="78">
        <v>36122896</v>
      </c>
      <c r="G26" s="78">
        <v>108359301</v>
      </c>
      <c r="H26" s="88"/>
      <c r="I26" s="88"/>
      <c r="J26" s="88"/>
      <c r="K26" s="88"/>
    </row>
    <row r="27" spans="1:11">
      <c r="B27" s="123" t="s">
        <v>64</v>
      </c>
      <c r="C27" s="135"/>
      <c r="D27" s="78">
        <v>233683205</v>
      </c>
      <c r="E27" s="78">
        <v>292212589</v>
      </c>
      <c r="F27" s="78">
        <v>36122896</v>
      </c>
      <c r="G27" s="78">
        <v>108359301</v>
      </c>
      <c r="H27" s="88"/>
      <c r="I27" s="88"/>
      <c r="J27" s="88"/>
      <c r="K27" s="88"/>
    </row>
    <row r="28" spans="1:11" ht="12" customHeight="1">
      <c r="B28" s="138"/>
      <c r="C28" s="139"/>
      <c r="D28" s="140">
        <v>0</v>
      </c>
      <c r="E28" s="140">
        <v>0</v>
      </c>
      <c r="F28" s="140">
        <v>0</v>
      </c>
      <c r="G28" s="140">
        <v>0</v>
      </c>
      <c r="H28" s="88"/>
      <c r="I28" s="88"/>
      <c r="J28" s="88"/>
      <c r="K28" s="88"/>
    </row>
    <row r="29" spans="1:11">
      <c r="B29" s="123" t="s">
        <v>238</v>
      </c>
      <c r="C29" s="135"/>
      <c r="D29" s="123"/>
      <c r="E29" s="123"/>
      <c r="F29" s="123"/>
      <c r="G29" s="123"/>
      <c r="H29" s="88"/>
      <c r="I29" s="88"/>
      <c r="J29" s="88"/>
      <c r="K29" s="88"/>
    </row>
    <row r="30" spans="1:11" s="93" customFormat="1">
      <c r="B30" s="117" t="s">
        <v>56</v>
      </c>
      <c r="C30" s="134"/>
      <c r="D30" s="119">
        <v>158934578</v>
      </c>
      <c r="E30" s="119">
        <v>220279761</v>
      </c>
      <c r="F30" s="119">
        <v>16184603</v>
      </c>
      <c r="G30" s="119">
        <v>83277400</v>
      </c>
      <c r="H30" s="88"/>
      <c r="I30" s="88"/>
      <c r="J30" s="88"/>
      <c r="K30" s="88"/>
    </row>
    <row r="31" spans="1:11" s="93" customFormat="1" ht="12" customHeight="1">
      <c r="B31" s="117" t="s">
        <v>57</v>
      </c>
      <c r="C31" s="141">
        <v>23</v>
      </c>
      <c r="D31" s="119">
        <v>74748627</v>
      </c>
      <c r="E31" s="119">
        <v>71932828</v>
      </c>
      <c r="F31" s="119">
        <v>19938293</v>
      </c>
      <c r="G31" s="119">
        <v>25081901</v>
      </c>
      <c r="H31" s="88"/>
      <c r="I31" s="88"/>
      <c r="J31" s="88"/>
      <c r="K31" s="88"/>
    </row>
    <row r="32" spans="1:11" s="93" customFormat="1">
      <c r="B32" s="123" t="s">
        <v>64</v>
      </c>
      <c r="C32" s="135"/>
      <c r="D32" s="78">
        <v>233683205</v>
      </c>
      <c r="E32" s="78">
        <v>292212589</v>
      </c>
      <c r="F32" s="78">
        <v>36122896</v>
      </c>
      <c r="G32" s="78">
        <v>108359301</v>
      </c>
      <c r="H32" s="88"/>
      <c r="I32" s="88"/>
      <c r="J32" s="88"/>
      <c r="K32" s="88"/>
    </row>
    <row r="33" spans="2:11" s="93" customFormat="1" ht="8.25" customHeight="1">
      <c r="B33" s="138"/>
      <c r="C33" s="139"/>
      <c r="D33" s="140">
        <v>0</v>
      </c>
      <c r="E33" s="140">
        <v>0</v>
      </c>
      <c r="F33" s="140">
        <v>0</v>
      </c>
      <c r="G33" s="140">
        <v>0</v>
      </c>
      <c r="H33" s="88"/>
      <c r="I33" s="88"/>
      <c r="J33" s="88"/>
      <c r="K33" s="88"/>
    </row>
    <row r="34" spans="2:11" s="93" customFormat="1" ht="8.25" customHeight="1">
      <c r="B34" s="123" t="s">
        <v>153</v>
      </c>
      <c r="C34" s="135"/>
      <c r="D34" s="123"/>
      <c r="E34" s="123"/>
      <c r="F34" s="123"/>
      <c r="G34" s="123"/>
      <c r="H34" s="88"/>
      <c r="I34" s="88"/>
      <c r="J34" s="88"/>
      <c r="K34" s="88"/>
    </row>
    <row r="35" spans="2:11" s="93" customFormat="1" ht="12.75" customHeight="1">
      <c r="B35" s="123" t="s">
        <v>154</v>
      </c>
      <c r="C35" s="135"/>
      <c r="D35" s="135"/>
      <c r="E35" s="135"/>
      <c r="F35" s="135"/>
      <c r="G35" s="135"/>
    </row>
    <row r="36" spans="2:11" s="93" customFormat="1" ht="12.75" customHeight="1">
      <c r="B36" s="122" t="s">
        <v>100</v>
      </c>
      <c r="C36" s="134">
        <v>27</v>
      </c>
      <c r="D36" s="142">
        <v>56.2</v>
      </c>
      <c r="E36" s="142">
        <v>77.3</v>
      </c>
      <c r="F36" s="142">
        <v>5.7</v>
      </c>
      <c r="G36" s="142">
        <v>29.2</v>
      </c>
    </row>
    <row r="37" spans="2:11" s="93" customFormat="1" ht="12.75" customHeight="1">
      <c r="B37" s="123" t="s">
        <v>155</v>
      </c>
      <c r="C37" s="135"/>
      <c r="D37" s="143">
        <v>56.2</v>
      </c>
      <c r="E37" s="143">
        <v>77.3</v>
      </c>
      <c r="F37" s="143">
        <v>5.7</v>
      </c>
      <c r="G37" s="143">
        <v>29.2</v>
      </c>
    </row>
    <row r="38" spans="2:11" s="89" customFormat="1">
      <c r="B38" s="123" t="s">
        <v>156</v>
      </c>
      <c r="C38" s="135"/>
      <c r="D38" s="135"/>
      <c r="E38" s="135"/>
      <c r="F38" s="135"/>
      <c r="G38" s="135"/>
    </row>
    <row r="39" spans="2:11" s="89" customFormat="1">
      <c r="B39" s="122" t="s">
        <v>75</v>
      </c>
      <c r="C39" s="134">
        <f>+C36</f>
        <v>27</v>
      </c>
      <c r="D39" s="142">
        <v>56</v>
      </c>
      <c r="E39" s="142">
        <v>77</v>
      </c>
      <c r="F39" s="142">
        <v>5.7</v>
      </c>
      <c r="G39" s="142">
        <v>29</v>
      </c>
    </row>
    <row r="40" spans="2:11">
      <c r="B40" s="123" t="s">
        <v>157</v>
      </c>
      <c r="C40" s="135"/>
      <c r="D40" s="143">
        <v>56</v>
      </c>
      <c r="E40" s="143">
        <v>77</v>
      </c>
      <c r="F40" s="143">
        <v>5.7</v>
      </c>
      <c r="G40" s="143">
        <v>29</v>
      </c>
    </row>
    <row r="41" spans="2:11">
      <c r="B41" s="144"/>
      <c r="C41" s="144"/>
      <c r="D41" s="144"/>
      <c r="E41" s="144"/>
      <c r="F41" s="144"/>
      <c r="G41" s="144"/>
    </row>
    <row r="42" spans="2:11" ht="37.5" customHeight="1">
      <c r="B42" s="5" t="s">
        <v>338</v>
      </c>
      <c r="C42" s="144"/>
      <c r="D42" s="144"/>
      <c r="E42" s="144"/>
      <c r="F42" s="144"/>
      <c r="G42" s="144"/>
    </row>
    <row r="43" spans="2:11">
      <c r="B43" s="5" t="str">
        <f>+B4</f>
        <v>Por los ejercicios terminados al 31 de diciembre de 2024 y 2023</v>
      </c>
      <c r="C43" s="144"/>
      <c r="D43" s="144"/>
      <c r="E43" s="144"/>
      <c r="F43" s="144"/>
      <c r="G43" s="144"/>
    </row>
    <row r="44" spans="2:11" ht="26.5" customHeight="1">
      <c r="B44" s="5" t="s">
        <v>44</v>
      </c>
      <c r="C44" s="144"/>
      <c r="D44" s="144"/>
      <c r="E44" s="144"/>
      <c r="F44" s="144"/>
      <c r="G44" s="144"/>
    </row>
    <row r="45" spans="2:11" ht="26.5" customHeight="1">
      <c r="B45" s="5"/>
      <c r="C45" s="144"/>
      <c r="D45" s="144"/>
      <c r="E45" s="144"/>
      <c r="F45" s="144"/>
      <c r="G45" s="144"/>
    </row>
    <row r="46" spans="2:11" ht="26.5" customHeight="1">
      <c r="B46" s="144"/>
      <c r="C46" s="144"/>
      <c r="D46" s="144"/>
      <c r="E46" s="144"/>
      <c r="F46" s="144"/>
      <c r="G46" s="144"/>
    </row>
    <row r="47" spans="2:11">
      <c r="B47" s="127" t="s">
        <v>158</v>
      </c>
      <c r="C47" s="107" t="s">
        <v>31</v>
      </c>
      <c r="D47" s="128" t="s">
        <v>262</v>
      </c>
      <c r="E47" s="128" t="str">
        <f t="shared" ref="E47:G49" si="0">+E7</f>
        <v>01/01/2023 al</v>
      </c>
      <c r="F47" s="128" t="str">
        <f t="shared" si="0"/>
        <v>01/10/2024 al</v>
      </c>
      <c r="G47" s="128" t="str">
        <f t="shared" si="0"/>
        <v>01/10/2023 al</v>
      </c>
    </row>
    <row r="48" spans="2:11" ht="25.5" customHeight="1">
      <c r="B48" s="130"/>
      <c r="C48" s="129"/>
      <c r="D48" s="131">
        <v>45657</v>
      </c>
      <c r="E48" s="131">
        <f t="shared" si="0"/>
        <v>45291</v>
      </c>
      <c r="F48" s="131">
        <f t="shared" si="0"/>
        <v>45657</v>
      </c>
      <c r="G48" s="131">
        <f t="shared" si="0"/>
        <v>45291</v>
      </c>
    </row>
    <row r="49" spans="2:7" ht="27.75" customHeight="1">
      <c r="B49" s="132"/>
      <c r="C49" s="109"/>
      <c r="D49" s="72" t="s">
        <v>30</v>
      </c>
      <c r="E49" s="72" t="str">
        <f t="shared" si="0"/>
        <v>M$</v>
      </c>
      <c r="F49" s="72" t="str">
        <f t="shared" si="0"/>
        <v>M$</v>
      </c>
      <c r="G49" s="72" t="str">
        <f t="shared" si="0"/>
        <v>M$</v>
      </c>
    </row>
    <row r="50" spans="2:7">
      <c r="B50" s="123" t="s">
        <v>64</v>
      </c>
      <c r="C50" s="135"/>
      <c r="D50" s="78">
        <v>233683205</v>
      </c>
      <c r="E50" s="78">
        <v>292212589</v>
      </c>
      <c r="F50" s="78">
        <v>36122896</v>
      </c>
      <c r="G50" s="78">
        <v>108359301</v>
      </c>
    </row>
    <row r="51" spans="2:7">
      <c r="B51" s="145" t="s">
        <v>159</v>
      </c>
      <c r="C51" s="146"/>
      <c r="D51" s="145"/>
      <c r="E51" s="145"/>
      <c r="F51" s="145"/>
      <c r="G51" s="145"/>
    </row>
    <row r="52" spans="2:7" ht="41.15" customHeight="1">
      <c r="B52" s="147" t="s">
        <v>339</v>
      </c>
      <c r="C52" s="78"/>
      <c r="D52" s="78">
        <v>0</v>
      </c>
      <c r="E52" s="78">
        <v>0</v>
      </c>
      <c r="F52" s="78">
        <v>0</v>
      </c>
      <c r="G52" s="78">
        <v>0</v>
      </c>
    </row>
    <row r="53" spans="2:7" ht="40.15" customHeight="1">
      <c r="B53" s="148" t="s">
        <v>340</v>
      </c>
      <c r="C53" s="133">
        <v>14</v>
      </c>
      <c r="D53" s="119">
        <v>2062417</v>
      </c>
      <c r="E53" s="119">
        <v>0</v>
      </c>
      <c r="F53" s="119">
        <v>2062417</v>
      </c>
      <c r="G53" s="119">
        <v>0</v>
      </c>
    </row>
    <row r="54" spans="2:7" ht="26">
      <c r="B54" s="147" t="s">
        <v>341</v>
      </c>
      <c r="C54" s="78"/>
      <c r="D54" s="78">
        <v>2062417</v>
      </c>
      <c r="E54" s="78">
        <v>0</v>
      </c>
      <c r="F54" s="78">
        <v>2062417</v>
      </c>
      <c r="G54" s="78">
        <v>0</v>
      </c>
    </row>
    <row r="55" spans="2:7" ht="26">
      <c r="B55" s="147" t="s">
        <v>160</v>
      </c>
      <c r="C55" s="78"/>
      <c r="D55" s="78">
        <v>0</v>
      </c>
      <c r="E55" s="78">
        <v>0</v>
      </c>
      <c r="F55" s="78">
        <v>0</v>
      </c>
      <c r="G55" s="78">
        <v>0</v>
      </c>
    </row>
    <row r="56" spans="2:7">
      <c r="B56" s="147" t="s">
        <v>161</v>
      </c>
      <c r="C56" s="78"/>
      <c r="D56" s="78">
        <v>0</v>
      </c>
      <c r="E56" s="78">
        <v>0</v>
      </c>
      <c r="F56" s="78">
        <v>0</v>
      </c>
      <c r="G56" s="78">
        <v>0</v>
      </c>
    </row>
    <row r="57" spans="2:7" ht="26">
      <c r="B57" s="148" t="s">
        <v>162</v>
      </c>
      <c r="C57" s="133">
        <v>23</v>
      </c>
      <c r="D57" s="119">
        <v>733331045</v>
      </c>
      <c r="E57" s="119">
        <v>79661499</v>
      </c>
      <c r="F57" s="119">
        <v>364689626</v>
      </c>
      <c r="G57" s="119">
        <v>-287333787</v>
      </c>
    </row>
    <row r="58" spans="2:7" ht="26">
      <c r="B58" s="147" t="s">
        <v>163</v>
      </c>
      <c r="C58" s="78"/>
      <c r="D58" s="78">
        <v>733331045</v>
      </c>
      <c r="E58" s="78">
        <v>79661499</v>
      </c>
      <c r="F58" s="78">
        <v>364689626</v>
      </c>
      <c r="G58" s="78">
        <v>-287333787</v>
      </c>
    </row>
    <row r="59" spans="2:7">
      <c r="B59" s="147" t="s">
        <v>164</v>
      </c>
      <c r="C59" s="78"/>
      <c r="D59" s="78"/>
      <c r="E59" s="78"/>
      <c r="F59" s="78"/>
      <c r="G59" s="78"/>
    </row>
    <row r="60" spans="2:7">
      <c r="B60" s="148" t="s">
        <v>165</v>
      </c>
      <c r="C60" s="134">
        <v>23</v>
      </c>
      <c r="D60" s="119">
        <v>1040083</v>
      </c>
      <c r="E60" s="119">
        <v>-111752</v>
      </c>
      <c r="F60" s="119">
        <v>-2561202</v>
      </c>
      <c r="G60" s="119">
        <v>3260143</v>
      </c>
    </row>
    <row r="61" spans="2:7">
      <c r="B61" s="147" t="s">
        <v>166</v>
      </c>
      <c r="C61" s="78"/>
      <c r="D61" s="78">
        <v>1040083</v>
      </c>
      <c r="E61" s="78">
        <v>-111752</v>
      </c>
      <c r="F61" s="78">
        <v>-2561202</v>
      </c>
      <c r="G61" s="78">
        <v>3260143</v>
      </c>
    </row>
    <row r="62" spans="2:7" ht="26">
      <c r="B62" s="147" t="s">
        <v>167</v>
      </c>
      <c r="C62" s="78"/>
      <c r="D62" s="78">
        <v>734371128</v>
      </c>
      <c r="E62" s="78">
        <v>79549747</v>
      </c>
      <c r="F62" s="78">
        <v>362128424</v>
      </c>
      <c r="G62" s="78">
        <v>-284073644</v>
      </c>
    </row>
    <row r="63" spans="2:7">
      <c r="B63" s="123" t="s">
        <v>168</v>
      </c>
      <c r="C63" s="135"/>
      <c r="D63" s="78">
        <v>736433545</v>
      </c>
      <c r="E63" s="78">
        <v>79549747</v>
      </c>
      <c r="F63" s="78">
        <v>364190841</v>
      </c>
      <c r="G63" s="78">
        <v>-284073644</v>
      </c>
    </row>
    <row r="64" spans="2:7" ht="26">
      <c r="B64" s="147" t="s">
        <v>342</v>
      </c>
      <c r="C64" s="78"/>
      <c r="D64" s="78">
        <v>0</v>
      </c>
      <c r="E64" s="78">
        <v>0</v>
      </c>
      <c r="F64" s="78">
        <v>0</v>
      </c>
      <c r="G64" s="78">
        <v>0</v>
      </c>
    </row>
    <row r="65" spans="2:7" ht="26">
      <c r="B65" s="122" t="s">
        <v>343</v>
      </c>
      <c r="C65" s="133">
        <v>16</v>
      </c>
      <c r="D65" s="119">
        <v>-608413</v>
      </c>
      <c r="E65" s="119">
        <v>0</v>
      </c>
      <c r="F65" s="119">
        <v>-608413</v>
      </c>
      <c r="G65" s="119">
        <v>0</v>
      </c>
    </row>
    <row r="66" spans="2:7" ht="26">
      <c r="B66" s="147" t="s">
        <v>342</v>
      </c>
      <c r="C66" s="78"/>
      <c r="D66" s="78">
        <v>-608413</v>
      </c>
      <c r="E66" s="78">
        <v>0</v>
      </c>
      <c r="F66" s="78">
        <v>-608413</v>
      </c>
      <c r="G66" s="78">
        <v>0</v>
      </c>
    </row>
    <row r="67" spans="2:7" ht="26">
      <c r="B67" s="147" t="s">
        <v>169</v>
      </c>
      <c r="C67" s="135"/>
      <c r="D67" s="151">
        <v>0</v>
      </c>
      <c r="E67" s="151">
        <v>0</v>
      </c>
      <c r="F67" s="151">
        <v>0</v>
      </c>
      <c r="G67" s="151">
        <v>0</v>
      </c>
    </row>
    <row r="68" spans="2:7" ht="26">
      <c r="B68" s="122" t="s">
        <v>170</v>
      </c>
      <c r="C68" s="134">
        <v>16</v>
      </c>
      <c r="D68" s="119">
        <v>-280822</v>
      </c>
      <c r="E68" s="119">
        <v>30173</v>
      </c>
      <c r="F68" s="119">
        <v>691525</v>
      </c>
      <c r="G68" s="119">
        <v>-880239</v>
      </c>
    </row>
    <row r="69" spans="2:7" ht="26">
      <c r="B69" s="147" t="s">
        <v>169</v>
      </c>
      <c r="C69" s="135"/>
      <c r="D69" s="78">
        <v>-280822</v>
      </c>
      <c r="E69" s="78">
        <v>30173</v>
      </c>
      <c r="F69" s="78">
        <v>691525</v>
      </c>
      <c r="G69" s="78">
        <v>-880239</v>
      </c>
    </row>
    <row r="70" spans="2:7">
      <c r="B70" s="123" t="s">
        <v>171</v>
      </c>
      <c r="C70" s="135"/>
      <c r="D70" s="78">
        <v>735544310</v>
      </c>
      <c r="E70" s="78">
        <v>79579920</v>
      </c>
      <c r="F70" s="78">
        <v>364273953</v>
      </c>
      <c r="G70" s="78">
        <v>-284953883</v>
      </c>
    </row>
    <row r="71" spans="2:7">
      <c r="B71" s="123" t="s">
        <v>9</v>
      </c>
      <c r="C71" s="135"/>
      <c r="D71" s="78">
        <v>969227515</v>
      </c>
      <c r="E71" s="78">
        <v>371792509</v>
      </c>
      <c r="F71" s="78">
        <v>400396849</v>
      </c>
      <c r="G71" s="78">
        <v>-176594582</v>
      </c>
    </row>
    <row r="72" spans="2:7">
      <c r="B72" s="123" t="s">
        <v>172</v>
      </c>
      <c r="C72" s="135"/>
      <c r="D72" s="123"/>
      <c r="E72" s="123"/>
      <c r="F72" s="123"/>
      <c r="G72" s="123"/>
    </row>
    <row r="73" spans="2:7">
      <c r="B73" s="122" t="s">
        <v>173</v>
      </c>
      <c r="C73" s="134"/>
      <c r="D73" s="119">
        <v>887491794</v>
      </c>
      <c r="E73" s="119">
        <v>295341672</v>
      </c>
      <c r="F73" s="119">
        <v>371226213</v>
      </c>
      <c r="G73" s="119">
        <v>-211216965</v>
      </c>
    </row>
    <row r="74" spans="2:7">
      <c r="B74" s="122" t="s">
        <v>10</v>
      </c>
      <c r="C74" s="134"/>
      <c r="D74" s="119">
        <v>81735721</v>
      </c>
      <c r="E74" s="119">
        <v>76450837</v>
      </c>
      <c r="F74" s="119">
        <v>29170636</v>
      </c>
      <c r="G74" s="119">
        <v>34622383</v>
      </c>
    </row>
    <row r="75" spans="2:7">
      <c r="B75" s="123" t="s">
        <v>9</v>
      </c>
      <c r="C75" s="135"/>
      <c r="D75" s="78">
        <v>969227515</v>
      </c>
      <c r="E75" s="78">
        <v>371792509</v>
      </c>
      <c r="F75" s="78">
        <v>400396849</v>
      </c>
      <c r="G75" s="78">
        <v>-176594582</v>
      </c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zoomScale="85" zoomScaleNormal="85" workbookViewId="0">
      <selection activeCell="V41" sqref="V41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1.726562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8164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344</v>
      </c>
    </row>
    <row r="3" spans="2:19">
      <c r="B3" s="5" t="s">
        <v>345</v>
      </c>
    </row>
    <row r="4" spans="2:19">
      <c r="B4" s="5" t="s">
        <v>44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85" t="s">
        <v>174</v>
      </c>
      <c r="C6" s="186"/>
      <c r="D6" s="187"/>
      <c r="E6" s="194" t="s">
        <v>175</v>
      </c>
      <c r="F6" s="194" t="s">
        <v>176</v>
      </c>
      <c r="G6" s="194" t="s">
        <v>145</v>
      </c>
      <c r="H6" s="15"/>
      <c r="I6" s="197" t="s">
        <v>177</v>
      </c>
      <c r="J6" s="197"/>
      <c r="K6" s="197"/>
      <c r="L6" s="197"/>
      <c r="M6" s="197"/>
      <c r="N6" s="197"/>
      <c r="O6" s="198"/>
      <c r="P6" s="194" t="s">
        <v>178</v>
      </c>
      <c r="Q6" s="194" t="s">
        <v>88</v>
      </c>
      <c r="R6" s="194" t="s">
        <v>89</v>
      </c>
      <c r="S6" s="194" t="s">
        <v>179</v>
      </c>
    </row>
    <row r="7" spans="2:19" ht="20.149999999999999" customHeight="1">
      <c r="B7" s="188"/>
      <c r="C7" s="189"/>
      <c r="D7" s="190"/>
      <c r="E7" s="195"/>
      <c r="F7" s="195"/>
      <c r="G7" s="195"/>
      <c r="H7" s="194" t="s">
        <v>180</v>
      </c>
      <c r="I7" s="194" t="s">
        <v>181</v>
      </c>
      <c r="J7" s="194" t="s">
        <v>182</v>
      </c>
      <c r="K7" s="194" t="s">
        <v>183</v>
      </c>
      <c r="L7" s="194" t="s">
        <v>184</v>
      </c>
      <c r="M7" s="194" t="s">
        <v>185</v>
      </c>
      <c r="N7" s="194" t="s">
        <v>186</v>
      </c>
      <c r="O7" s="194" t="s">
        <v>187</v>
      </c>
      <c r="P7" s="195"/>
      <c r="Q7" s="195"/>
      <c r="R7" s="195"/>
      <c r="S7" s="195"/>
    </row>
    <row r="8" spans="2:19" ht="61.5" customHeight="1">
      <c r="B8" s="191"/>
      <c r="C8" s="192"/>
      <c r="D8" s="193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9" spans="2:19">
      <c r="B9" s="177" t="s">
        <v>265</v>
      </c>
      <c r="C9" s="182"/>
      <c r="D9" s="178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83" t="s">
        <v>188</v>
      </c>
      <c r="D10" s="18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12.75" customHeight="1">
      <c r="B11" s="179" t="s">
        <v>179</v>
      </c>
      <c r="C11" s="180"/>
      <c r="D11" s="181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3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189</v>
      </c>
      <c r="C12" s="3"/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190</v>
      </c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191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158934578</v>
      </c>
      <c r="Q14" s="6">
        <v>158934578</v>
      </c>
      <c r="R14" s="6">
        <v>74748627</v>
      </c>
      <c r="S14" s="6">
        <v>233683205</v>
      </c>
    </row>
    <row r="15" spans="2:19">
      <c r="B15" s="3"/>
      <c r="C15" s="12"/>
      <c r="D15" s="13" t="s">
        <v>159</v>
      </c>
      <c r="E15" s="6">
        <v>0</v>
      </c>
      <c r="F15" s="6">
        <v>0</v>
      </c>
      <c r="G15" s="6">
        <v>0</v>
      </c>
      <c r="H15" s="6">
        <v>1454004</v>
      </c>
      <c r="I15" s="6">
        <v>726343951</v>
      </c>
      <c r="J15" s="6">
        <v>759261</v>
      </c>
      <c r="K15" s="6">
        <v>0</v>
      </c>
      <c r="L15" s="6">
        <v>728557216</v>
      </c>
      <c r="M15" s="6">
        <v>0</v>
      </c>
      <c r="N15" s="6">
        <v>0</v>
      </c>
      <c r="O15" s="6">
        <v>728557216</v>
      </c>
      <c r="P15" s="6">
        <v>0</v>
      </c>
      <c r="Q15" s="6">
        <v>728557216</v>
      </c>
      <c r="R15" s="6">
        <v>6987094</v>
      </c>
      <c r="S15" s="6">
        <v>735544310</v>
      </c>
    </row>
    <row r="16" spans="2:19">
      <c r="B16" s="3"/>
      <c r="C16" s="3" t="s">
        <v>190</v>
      </c>
      <c r="D16" s="3"/>
      <c r="E16" s="3">
        <v>0</v>
      </c>
      <c r="F16" s="3">
        <v>0</v>
      </c>
      <c r="G16" s="3">
        <v>0</v>
      </c>
      <c r="H16" s="3">
        <v>1454004</v>
      </c>
      <c r="I16" s="3">
        <v>726343951</v>
      </c>
      <c r="J16" s="3">
        <v>759261</v>
      </c>
      <c r="K16" s="3">
        <v>0</v>
      </c>
      <c r="L16" s="3">
        <v>728557216</v>
      </c>
      <c r="M16" s="3">
        <v>0</v>
      </c>
      <c r="N16" s="3">
        <v>0</v>
      </c>
      <c r="O16" s="3">
        <v>728557216</v>
      </c>
      <c r="P16" s="3">
        <v>158934578</v>
      </c>
      <c r="Q16" s="3">
        <v>887491794</v>
      </c>
      <c r="R16" s="3">
        <v>81735721</v>
      </c>
      <c r="S16" s="3">
        <v>969227515</v>
      </c>
    </row>
    <row r="17" spans="2:20">
      <c r="B17" s="3"/>
      <c r="C17" s="177" t="s">
        <v>40</v>
      </c>
      <c r="D17" s="178"/>
      <c r="E17" s="84">
        <v>0</v>
      </c>
      <c r="F17" s="84">
        <v>0</v>
      </c>
      <c r="G17" s="84">
        <v>-2084309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-2084309</v>
      </c>
      <c r="R17" s="84">
        <v>0</v>
      </c>
      <c r="S17" s="84">
        <v>-2084309</v>
      </c>
    </row>
    <row r="18" spans="2:20">
      <c r="B18" s="3"/>
      <c r="C18" s="177" t="s">
        <v>152</v>
      </c>
      <c r="D18" s="178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81116898</v>
      </c>
      <c r="Q18" s="6">
        <v>81116898</v>
      </c>
      <c r="R18" s="6">
        <v>-56168047</v>
      </c>
      <c r="S18" s="6">
        <v>24948851</v>
      </c>
    </row>
    <row r="19" spans="2:20">
      <c r="B19" s="3"/>
      <c r="C19" s="97" t="s">
        <v>255</v>
      </c>
      <c r="D19" s="98"/>
      <c r="E19" s="6">
        <v>-36968885</v>
      </c>
      <c r="F19" s="6">
        <v>0</v>
      </c>
      <c r="G19" s="6">
        <v>36968885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20" s="103" customFormat="1" ht="47.5" customHeight="1">
      <c r="B20" s="101"/>
      <c r="C20" s="175" t="s">
        <v>240</v>
      </c>
      <c r="D20" s="176"/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32317569</v>
      </c>
      <c r="O20" s="102">
        <v>32317569</v>
      </c>
      <c r="P20" s="102">
        <v>0</v>
      </c>
      <c r="Q20" s="102">
        <v>32317569</v>
      </c>
      <c r="R20" s="102">
        <v>0</v>
      </c>
      <c r="S20" s="102">
        <v>32317569</v>
      </c>
    </row>
    <row r="21" spans="2:20" ht="28.5" customHeight="1">
      <c r="B21" s="3"/>
      <c r="C21" s="175" t="s">
        <v>148</v>
      </c>
      <c r="D21" s="176"/>
      <c r="E21" s="6">
        <v>0</v>
      </c>
      <c r="F21" s="6">
        <v>-458587</v>
      </c>
      <c r="G21" s="6">
        <v>2621486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6310462</v>
      </c>
      <c r="N21" s="6">
        <v>0</v>
      </c>
      <c r="O21" s="6">
        <v>6310462</v>
      </c>
      <c r="P21" s="6">
        <v>0</v>
      </c>
      <c r="Q21" s="6">
        <v>8473361</v>
      </c>
      <c r="R21" s="6">
        <v>0</v>
      </c>
      <c r="S21" s="6">
        <v>8473361</v>
      </c>
    </row>
    <row r="22" spans="2:20" ht="42" customHeight="1">
      <c r="B22" s="3"/>
      <c r="C22" s="175" t="s">
        <v>192</v>
      </c>
      <c r="D22" s="176"/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1122170</v>
      </c>
      <c r="O22" s="84">
        <v>1122170</v>
      </c>
      <c r="P22" s="84">
        <v>0</v>
      </c>
      <c r="Q22" s="84">
        <v>1122170</v>
      </c>
      <c r="R22" s="84">
        <v>-336346</v>
      </c>
      <c r="S22" s="84">
        <v>785824</v>
      </c>
    </row>
    <row r="23" spans="2:20">
      <c r="B23" s="179" t="s">
        <v>193</v>
      </c>
      <c r="C23" s="180"/>
      <c r="D23" s="181"/>
      <c r="E23" s="3">
        <v>-36968885</v>
      </c>
      <c r="F23" s="3">
        <v>-458587</v>
      </c>
      <c r="G23" s="3">
        <v>37506062</v>
      </c>
      <c r="H23" s="3">
        <v>1454004</v>
      </c>
      <c r="I23" s="3">
        <v>726343951</v>
      </c>
      <c r="J23" s="3">
        <v>759261</v>
      </c>
      <c r="K23" s="3">
        <v>0</v>
      </c>
      <c r="L23" s="3">
        <v>728557216</v>
      </c>
      <c r="M23" s="3">
        <v>6310462</v>
      </c>
      <c r="N23" s="3">
        <v>33439739</v>
      </c>
      <c r="O23" s="3">
        <v>768307417</v>
      </c>
      <c r="P23" s="3">
        <v>240051476</v>
      </c>
      <c r="Q23" s="3">
        <v>1008437483</v>
      </c>
      <c r="R23" s="3">
        <v>25231328</v>
      </c>
      <c r="S23" s="3">
        <v>1033668811</v>
      </c>
    </row>
    <row r="24" spans="2:20">
      <c r="B24" s="9" t="s">
        <v>318</v>
      </c>
      <c r="C24" s="11"/>
      <c r="D24" s="14"/>
      <c r="E24" s="3">
        <v>2343320024</v>
      </c>
      <c r="F24" s="3">
        <v>458901673</v>
      </c>
      <c r="G24" s="3">
        <v>-100929</v>
      </c>
      <c r="H24" s="3">
        <v>66867828</v>
      </c>
      <c r="I24" s="3">
        <v>-445709316</v>
      </c>
      <c r="J24" s="3">
        <v>-949245</v>
      </c>
      <c r="K24" s="3">
        <v>-1120048</v>
      </c>
      <c r="L24" s="3">
        <v>-380910781</v>
      </c>
      <c r="M24" s="3">
        <v>40208928</v>
      </c>
      <c r="N24" s="3">
        <v>-101353189</v>
      </c>
      <c r="O24" s="3">
        <v>-442055042</v>
      </c>
      <c r="P24" s="3">
        <v>2318983574</v>
      </c>
      <c r="Q24" s="3">
        <v>4679049300</v>
      </c>
      <c r="R24" s="3">
        <v>632247273</v>
      </c>
      <c r="S24" s="3">
        <v>5311296573</v>
      </c>
    </row>
    <row r="25" spans="2:20" ht="13" customHeight="1">
      <c r="B25" s="8"/>
      <c r="C25" s="8"/>
      <c r="D25" s="8"/>
      <c r="E25" s="16"/>
      <c r="F25" s="16"/>
      <c r="G25" s="16"/>
      <c r="H25" s="16"/>
      <c r="I25" s="16"/>
      <c r="J25" s="8"/>
      <c r="K25" s="17"/>
      <c r="L25" s="17"/>
      <c r="M25" s="8"/>
      <c r="N25" s="8"/>
      <c r="O25" s="19"/>
      <c r="P25" s="19"/>
      <c r="Q25" s="19"/>
      <c r="R25" s="19"/>
      <c r="S25" s="19"/>
    </row>
    <row r="26" spans="2:20" s="45" customFormat="1" ht="19.5" customHeight="1">
      <c r="B26" s="44"/>
      <c r="C26" s="44"/>
      <c r="D26" s="44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5"/>
      <c r="Q27" s="16"/>
      <c r="R27" s="16"/>
      <c r="S27" s="16"/>
    </row>
    <row r="28" spans="2:20">
      <c r="B28" s="5" t="str">
        <f>+B2</f>
        <v xml:space="preserve">ESTADO CONSOLIDADO DE CAMBIOS EN EL PATRIMONIO </v>
      </c>
      <c r="O28" s="4"/>
      <c r="P28" s="18">
        <v>0</v>
      </c>
      <c r="Q28" s="16"/>
      <c r="R28" s="4"/>
      <c r="S28" s="4"/>
      <c r="T28" s="4"/>
    </row>
    <row r="29" spans="2:20">
      <c r="B29" s="5" t="s">
        <v>346</v>
      </c>
      <c r="K29" s="7"/>
      <c r="L29" s="7"/>
      <c r="N29" s="4"/>
      <c r="P29" s="4"/>
    </row>
    <row r="30" spans="2:20">
      <c r="B30" s="5" t="s">
        <v>44</v>
      </c>
    </row>
    <row r="31" spans="2:20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20" ht="13" customHeight="1">
      <c r="B32" s="185" t="s">
        <v>174</v>
      </c>
      <c r="C32" s="186"/>
      <c r="D32" s="187"/>
      <c r="E32" s="194" t="s">
        <v>194</v>
      </c>
      <c r="F32" s="194" t="s">
        <v>176</v>
      </c>
      <c r="G32" s="194" t="s">
        <v>145</v>
      </c>
      <c r="H32" s="15"/>
      <c r="I32" s="197" t="s">
        <v>177</v>
      </c>
      <c r="J32" s="197"/>
      <c r="K32" s="197"/>
      <c r="L32" s="197"/>
      <c r="M32" s="197"/>
      <c r="N32" s="197"/>
      <c r="O32" s="198"/>
      <c r="P32" s="194" t="s">
        <v>178</v>
      </c>
      <c r="Q32" s="194" t="s">
        <v>88</v>
      </c>
      <c r="R32" s="194" t="s">
        <v>89</v>
      </c>
      <c r="S32" s="194" t="s">
        <v>179</v>
      </c>
    </row>
    <row r="33" spans="2:19" ht="13" customHeight="1">
      <c r="B33" s="188"/>
      <c r="C33" s="189"/>
      <c r="D33" s="190"/>
      <c r="E33" s="195"/>
      <c r="F33" s="195"/>
      <c r="G33" s="195"/>
      <c r="H33" s="194" t="s">
        <v>180</v>
      </c>
      <c r="I33" s="194" t="s">
        <v>181</v>
      </c>
      <c r="J33" s="194" t="s">
        <v>182</v>
      </c>
      <c r="K33" s="194" t="s">
        <v>183</v>
      </c>
      <c r="L33" s="194" t="s">
        <v>184</v>
      </c>
      <c r="M33" s="194" t="s">
        <v>185</v>
      </c>
      <c r="N33" s="194" t="s">
        <v>186</v>
      </c>
      <c r="O33" s="194" t="s">
        <v>187</v>
      </c>
      <c r="P33" s="195"/>
      <c r="Q33" s="195"/>
      <c r="R33" s="195"/>
      <c r="S33" s="195"/>
    </row>
    <row r="34" spans="2:19" ht="42.65" customHeight="1">
      <c r="B34" s="191"/>
      <c r="C34" s="192"/>
      <c r="D34" s="193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</row>
    <row r="35" spans="2:19">
      <c r="B35" s="177" t="s">
        <v>253</v>
      </c>
      <c r="C35" s="182"/>
      <c r="D35" s="178"/>
      <c r="E35" s="6">
        <v>2422050488</v>
      </c>
      <c r="F35" s="6">
        <v>459834409</v>
      </c>
      <c r="G35" s="6">
        <v>-83508378</v>
      </c>
      <c r="H35" s="6">
        <v>65413824</v>
      </c>
      <c r="I35" s="6">
        <v>-1247196757</v>
      </c>
      <c r="J35" s="6">
        <v>-1626927</v>
      </c>
      <c r="K35" s="6">
        <v>-1120048</v>
      </c>
      <c r="L35" s="6">
        <v>-1184529908</v>
      </c>
      <c r="M35" s="6">
        <v>33345193</v>
      </c>
      <c r="N35" s="6">
        <v>-131215187</v>
      </c>
      <c r="O35" s="6">
        <v>-1282399902</v>
      </c>
      <c r="P35" s="6">
        <v>2154835639</v>
      </c>
      <c r="Q35" s="6">
        <v>3670812256</v>
      </c>
      <c r="R35" s="6">
        <v>575405146</v>
      </c>
      <c r="S35" s="6">
        <v>4246217402</v>
      </c>
    </row>
    <row r="36" spans="2:19">
      <c r="B36" s="3"/>
      <c r="C36" s="183" t="s">
        <v>188</v>
      </c>
      <c r="D36" s="18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>
      <c r="B37" s="179" t="s">
        <v>179</v>
      </c>
      <c r="C37" s="180"/>
      <c r="D37" s="181"/>
      <c r="E37" s="3">
        <v>2422050488</v>
      </c>
      <c r="F37" s="3">
        <v>459834409</v>
      </c>
      <c r="G37" s="3">
        <v>-83508378</v>
      </c>
      <c r="H37" s="3">
        <v>65413824</v>
      </c>
      <c r="I37" s="3">
        <v>-1247196757</v>
      </c>
      <c r="J37" s="3">
        <v>-1626927</v>
      </c>
      <c r="K37" s="3">
        <v>-1120048</v>
      </c>
      <c r="L37" s="3">
        <v>-1184529908</v>
      </c>
      <c r="M37" s="3">
        <v>33345193</v>
      </c>
      <c r="N37" s="3">
        <v>-131215187</v>
      </c>
      <c r="O37" s="3">
        <v>-1282399902</v>
      </c>
      <c r="P37" s="3">
        <v>2154835639</v>
      </c>
      <c r="Q37" s="3">
        <v>3670812256</v>
      </c>
      <c r="R37" s="3">
        <v>575405146</v>
      </c>
      <c r="S37" s="3">
        <v>4246217402</v>
      </c>
    </row>
    <row r="38" spans="2:19">
      <c r="B38" s="3" t="s">
        <v>189</v>
      </c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 ht="12.75" customHeight="1">
      <c r="B39" s="3"/>
      <c r="C39" s="3" t="s">
        <v>190</v>
      </c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>
      <c r="B40" s="3"/>
      <c r="C40" s="12"/>
      <c r="D40" s="13" t="s">
        <v>191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220279761</v>
      </c>
      <c r="Q40" s="6">
        <v>220279761</v>
      </c>
      <c r="R40" s="6">
        <v>71932828</v>
      </c>
      <c r="S40" s="6">
        <v>292212589</v>
      </c>
    </row>
    <row r="41" spans="2:19">
      <c r="B41" s="3"/>
      <c r="C41" s="12"/>
      <c r="D41" s="13" t="s">
        <v>159</v>
      </c>
      <c r="E41" s="6">
        <v>0</v>
      </c>
      <c r="F41" s="6">
        <v>0</v>
      </c>
      <c r="G41" s="6">
        <v>0</v>
      </c>
      <c r="H41" s="6">
        <v>0</v>
      </c>
      <c r="I41" s="6">
        <v>75143490</v>
      </c>
      <c r="J41" s="6">
        <v>-81579</v>
      </c>
      <c r="K41" s="6">
        <v>0</v>
      </c>
      <c r="L41" s="6">
        <v>75061911</v>
      </c>
      <c r="M41" s="6">
        <v>0</v>
      </c>
      <c r="N41" s="6">
        <v>0</v>
      </c>
      <c r="O41" s="6">
        <v>75061911</v>
      </c>
      <c r="P41" s="6">
        <v>0</v>
      </c>
      <c r="Q41" s="6">
        <v>75061911</v>
      </c>
      <c r="R41" s="6">
        <v>4518009</v>
      </c>
      <c r="S41" s="6">
        <v>79579920</v>
      </c>
    </row>
    <row r="42" spans="2:19">
      <c r="B42" s="3"/>
      <c r="C42" s="3" t="s">
        <v>190</v>
      </c>
      <c r="D42" s="3"/>
      <c r="E42" s="3">
        <v>0</v>
      </c>
      <c r="F42" s="3">
        <v>0</v>
      </c>
      <c r="G42" s="3">
        <v>0</v>
      </c>
      <c r="H42" s="3">
        <v>0</v>
      </c>
      <c r="I42" s="3">
        <v>75143490</v>
      </c>
      <c r="J42" s="3">
        <v>-81579</v>
      </c>
      <c r="K42" s="3">
        <v>0</v>
      </c>
      <c r="L42" s="3">
        <v>75061911</v>
      </c>
      <c r="M42" s="3">
        <v>0</v>
      </c>
      <c r="N42" s="3">
        <v>0</v>
      </c>
      <c r="O42" s="3">
        <v>75061911</v>
      </c>
      <c r="P42" s="3">
        <v>220279761</v>
      </c>
      <c r="Q42" s="3">
        <v>295341672</v>
      </c>
      <c r="R42" s="3">
        <v>76450837</v>
      </c>
      <c r="S42" s="3">
        <v>371792509</v>
      </c>
    </row>
    <row r="43" spans="2:19">
      <c r="B43" s="3"/>
      <c r="C43" s="177" t="s">
        <v>152</v>
      </c>
      <c r="D43" s="178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-296183302</v>
      </c>
      <c r="Q43" s="6">
        <v>-296183302</v>
      </c>
      <c r="R43" s="6">
        <v>-44840038</v>
      </c>
      <c r="S43" s="6">
        <v>-341023340</v>
      </c>
    </row>
    <row r="44" spans="2:19">
      <c r="B44" s="3"/>
      <c r="C44" s="177" t="s">
        <v>255</v>
      </c>
      <c r="D44" s="178"/>
      <c r="E44" s="6">
        <v>-41761579</v>
      </c>
      <c r="F44" s="6">
        <v>0</v>
      </c>
      <c r="G44" s="6">
        <v>41761579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2:19" ht="37.5" customHeight="1">
      <c r="B45" s="3"/>
      <c r="C45" s="175" t="s">
        <v>240</v>
      </c>
      <c r="D45" s="176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-3998322</v>
      </c>
      <c r="O45" s="6">
        <v>-3998322</v>
      </c>
      <c r="P45" s="6">
        <v>0</v>
      </c>
      <c r="Q45" s="6">
        <v>-3998322</v>
      </c>
      <c r="R45" s="6">
        <v>0</v>
      </c>
      <c r="S45" s="6">
        <v>-3998322</v>
      </c>
    </row>
    <row r="46" spans="2:19" ht="37.5" customHeight="1">
      <c r="B46" s="3"/>
      <c r="C46" s="175" t="s">
        <v>148</v>
      </c>
      <c r="D46" s="176"/>
      <c r="E46" s="6">
        <v>0</v>
      </c>
      <c r="F46" s="6">
        <v>-474149</v>
      </c>
      <c r="G46" s="6">
        <v>4139808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553273</v>
      </c>
      <c r="N46" s="6">
        <v>0</v>
      </c>
      <c r="O46" s="6">
        <v>553273</v>
      </c>
      <c r="P46" s="6">
        <v>0</v>
      </c>
      <c r="Q46" s="6">
        <v>4218932</v>
      </c>
      <c r="R46" s="6">
        <v>0</v>
      </c>
      <c r="S46" s="6">
        <v>4218932</v>
      </c>
    </row>
    <row r="47" spans="2:19" ht="37.5" customHeight="1">
      <c r="B47" s="3"/>
      <c r="C47" s="175" t="s">
        <v>192</v>
      </c>
      <c r="D47" s="176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420581</v>
      </c>
      <c r="O47" s="6">
        <v>420581</v>
      </c>
      <c r="P47" s="6">
        <v>0</v>
      </c>
      <c r="Q47" s="6">
        <v>420581</v>
      </c>
      <c r="R47" s="6">
        <v>0</v>
      </c>
      <c r="S47" s="6">
        <v>420581</v>
      </c>
    </row>
    <row r="48" spans="2:19">
      <c r="B48" s="179" t="s">
        <v>193</v>
      </c>
      <c r="C48" s="180"/>
      <c r="D48" s="181"/>
      <c r="E48" s="78">
        <v>-41761579</v>
      </c>
      <c r="F48" s="78">
        <v>-474149</v>
      </c>
      <c r="G48" s="78">
        <v>45901387</v>
      </c>
      <c r="H48" s="78">
        <v>0</v>
      </c>
      <c r="I48" s="78">
        <v>75143490</v>
      </c>
      <c r="J48" s="78">
        <v>-81579</v>
      </c>
      <c r="K48" s="78">
        <v>0</v>
      </c>
      <c r="L48" s="78">
        <v>75061911</v>
      </c>
      <c r="M48" s="78">
        <v>553273</v>
      </c>
      <c r="N48" s="78">
        <v>-3577741</v>
      </c>
      <c r="O48" s="78">
        <v>72037443</v>
      </c>
      <c r="P48" s="78">
        <v>-75903541</v>
      </c>
      <c r="Q48" s="78">
        <v>-200439</v>
      </c>
      <c r="R48" s="78">
        <v>31610799</v>
      </c>
      <c r="S48" s="78">
        <v>31410360</v>
      </c>
    </row>
    <row r="49" spans="2:19" ht="12.75" customHeight="1">
      <c r="B49" s="9" t="s">
        <v>319</v>
      </c>
      <c r="C49" s="11"/>
      <c r="D49" s="14"/>
      <c r="E49" s="3">
        <v>2380288909</v>
      </c>
      <c r="F49" s="3">
        <v>459360260</v>
      </c>
      <c r="G49" s="3">
        <v>-37606991</v>
      </c>
      <c r="H49" s="3">
        <v>65413824</v>
      </c>
      <c r="I49" s="3">
        <v>-1172053267</v>
      </c>
      <c r="J49" s="3">
        <v>-1708506</v>
      </c>
      <c r="K49" s="3">
        <v>-1120048</v>
      </c>
      <c r="L49" s="3">
        <v>-1109467997</v>
      </c>
      <c r="M49" s="3">
        <v>33898466</v>
      </c>
      <c r="N49" s="3">
        <v>-134792928</v>
      </c>
      <c r="O49" s="3">
        <v>-1210362459</v>
      </c>
      <c r="P49" s="3">
        <v>2078932098</v>
      </c>
      <c r="Q49" s="3">
        <v>3670611817</v>
      </c>
      <c r="R49" s="3">
        <v>607015945</v>
      </c>
      <c r="S49" s="3">
        <v>4277627762</v>
      </c>
    </row>
    <row r="52" spans="2:19" s="45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2">
    <mergeCell ref="F6:F8"/>
    <mergeCell ref="G6:G8"/>
    <mergeCell ref="C18:D18"/>
    <mergeCell ref="C10:D10"/>
    <mergeCell ref="B11:D11"/>
    <mergeCell ref="B9:D9"/>
    <mergeCell ref="B6:D8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G32:G34"/>
    <mergeCell ref="I32:O32"/>
    <mergeCell ref="P32:P34"/>
    <mergeCell ref="Q32:Q34"/>
    <mergeCell ref="R32:R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C22:D22"/>
    <mergeCell ref="C17:D17"/>
    <mergeCell ref="B48:D48"/>
    <mergeCell ref="C45:D45"/>
    <mergeCell ref="C46:D46"/>
    <mergeCell ref="C47:D47"/>
    <mergeCell ref="C44:D44"/>
    <mergeCell ref="C43:D43"/>
    <mergeCell ref="B37:D37"/>
    <mergeCell ref="B35:D35"/>
    <mergeCell ref="C36:D36"/>
    <mergeCell ref="B23:D23"/>
    <mergeCell ref="B32:D34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60"/>
  <sheetViews>
    <sheetView showGridLines="0" zoomScaleNormal="100" workbookViewId="0">
      <selection activeCell="H46" sqref="H46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38" customWidth="1"/>
    <col min="4" max="5" width="18.7265625" style="22" customWidth="1"/>
    <col min="6" max="6" width="3.54296875" style="22" customWidth="1"/>
    <col min="7" max="8" width="11.5429687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34"/>
    </row>
    <row r="2" spans="2:8">
      <c r="B2" s="5" t="s">
        <v>347</v>
      </c>
      <c r="C2" s="34"/>
    </row>
    <row r="3" spans="2:8">
      <c r="B3" s="5" t="s">
        <v>239</v>
      </c>
      <c r="C3" s="34"/>
    </row>
    <row r="4" spans="2:8">
      <c r="B4" s="5" t="s">
        <v>335</v>
      </c>
      <c r="C4" s="34"/>
    </row>
    <row r="5" spans="2:8">
      <c r="B5" s="5" t="s">
        <v>44</v>
      </c>
    </row>
    <row r="7" spans="2:8" s="25" customFormat="1">
      <c r="B7" s="39" t="s">
        <v>195</v>
      </c>
      <c r="C7" s="26" t="s">
        <v>31</v>
      </c>
      <c r="D7" s="73">
        <v>45657</v>
      </c>
      <c r="E7" s="73">
        <v>45291</v>
      </c>
    </row>
    <row r="8" spans="2:8" s="25" customFormat="1">
      <c r="B8" s="40"/>
      <c r="C8" s="27"/>
      <c r="D8" s="72" t="s">
        <v>30</v>
      </c>
      <c r="E8" s="72" t="s">
        <v>30</v>
      </c>
    </row>
    <row r="9" spans="2:8" s="25" customFormat="1">
      <c r="B9" s="46"/>
      <c r="C9" s="46"/>
      <c r="D9" s="47"/>
      <c r="E9" s="47"/>
    </row>
    <row r="10" spans="2:8" s="25" customFormat="1">
      <c r="B10" s="202" t="s">
        <v>37</v>
      </c>
      <c r="C10" s="203"/>
      <c r="D10" s="203"/>
      <c r="E10" s="204"/>
    </row>
    <row r="11" spans="2:8" s="25" customFormat="1">
      <c r="B11" s="202" t="s">
        <v>196</v>
      </c>
      <c r="C11" s="203"/>
      <c r="D11" s="203"/>
      <c r="E11" s="204"/>
    </row>
    <row r="12" spans="2:8">
      <c r="B12" s="30" t="s">
        <v>197</v>
      </c>
      <c r="C12" s="48"/>
      <c r="D12" s="70">
        <v>20663760476</v>
      </c>
      <c r="E12" s="70">
        <v>16284597820</v>
      </c>
    </row>
    <row r="13" spans="2:8" ht="12.75" customHeight="1">
      <c r="B13" s="49" t="s">
        <v>198</v>
      </c>
      <c r="C13" s="43"/>
      <c r="D13" s="70">
        <v>42961931</v>
      </c>
      <c r="E13" s="70">
        <v>36521717</v>
      </c>
      <c r="G13" s="94"/>
      <c r="H13" s="94"/>
    </row>
    <row r="14" spans="2:8">
      <c r="B14" s="202" t="s">
        <v>199</v>
      </c>
      <c r="C14" s="203"/>
      <c r="D14" s="203"/>
      <c r="E14" s="204"/>
      <c r="G14" s="94"/>
      <c r="H14" s="94"/>
    </row>
    <row r="15" spans="2:8" ht="12.75" customHeight="1">
      <c r="B15" s="50" t="s">
        <v>200</v>
      </c>
      <c r="C15" s="41"/>
      <c r="D15" s="70">
        <v>-15759052771</v>
      </c>
      <c r="E15" s="70">
        <v>-12288775658</v>
      </c>
      <c r="G15" s="94"/>
      <c r="H15" s="94"/>
    </row>
    <row r="16" spans="2:8" ht="12" customHeight="1">
      <c r="B16" s="30" t="s">
        <v>201</v>
      </c>
      <c r="C16" s="42"/>
      <c r="D16" s="70">
        <v>-2394205130</v>
      </c>
      <c r="E16" s="70">
        <v>-1683711949</v>
      </c>
      <c r="G16" s="94"/>
      <c r="H16" s="94"/>
    </row>
    <row r="17" spans="2:8" ht="12.75" customHeight="1">
      <c r="B17" s="30" t="s">
        <v>202</v>
      </c>
      <c r="C17" s="42"/>
      <c r="D17" s="70">
        <v>-1082876517</v>
      </c>
      <c r="E17" s="70">
        <v>-699389530</v>
      </c>
      <c r="G17" s="94"/>
      <c r="H17" s="94"/>
    </row>
    <row r="18" spans="2:8" ht="12.75" customHeight="1">
      <c r="B18" s="51" t="s">
        <v>203</v>
      </c>
      <c r="C18" s="52"/>
      <c r="D18" s="99">
        <v>1470587989</v>
      </c>
      <c r="E18" s="99">
        <v>1649242400</v>
      </c>
      <c r="G18" s="94"/>
      <c r="H18" s="94"/>
    </row>
    <row r="19" spans="2:8" ht="12.75" customHeight="1">
      <c r="B19" s="30" t="s">
        <v>204</v>
      </c>
      <c r="C19" s="42"/>
      <c r="D19" s="70">
        <v>-121743424</v>
      </c>
      <c r="E19" s="70">
        <v>-206430245</v>
      </c>
      <c r="G19" s="94"/>
      <c r="H19" s="94"/>
    </row>
    <row r="20" spans="2:8" ht="12.75" customHeight="1">
      <c r="B20" s="30" t="s">
        <v>205</v>
      </c>
      <c r="C20" s="53"/>
      <c r="D20" s="70">
        <v>-4873302</v>
      </c>
      <c r="E20" s="70">
        <v>4843217</v>
      </c>
      <c r="G20" s="94"/>
      <c r="H20" s="94"/>
    </row>
    <row r="21" spans="2:8" ht="12.75" customHeight="1">
      <c r="B21" s="51" t="s">
        <v>37</v>
      </c>
      <c r="C21" s="52"/>
      <c r="D21" s="99">
        <v>1343971263</v>
      </c>
      <c r="E21" s="99">
        <v>1447655372</v>
      </c>
    </row>
    <row r="22" spans="2:8" ht="12.75" customHeight="1">
      <c r="B22" s="29" t="s">
        <v>74</v>
      </c>
      <c r="C22" s="54"/>
      <c r="D22" s="54"/>
      <c r="E22" s="55"/>
    </row>
    <row r="23" spans="2:8" ht="12.75" customHeight="1">
      <c r="B23" s="30" t="s">
        <v>316</v>
      </c>
      <c r="C23" s="42"/>
      <c r="D23" s="100">
        <v>2022605</v>
      </c>
      <c r="E23" s="100">
        <v>3292850</v>
      </c>
    </row>
    <row r="24" spans="2:8" ht="12.75" customHeight="1">
      <c r="B24" s="30" t="s">
        <v>317</v>
      </c>
      <c r="C24" s="42"/>
      <c r="D24" s="70">
        <v>-374201266</v>
      </c>
      <c r="E24" s="70">
        <v>-273551417</v>
      </c>
    </row>
    <row r="25" spans="2:8" ht="12.75" customHeight="1">
      <c r="B25" s="30" t="s">
        <v>206</v>
      </c>
      <c r="C25" s="42"/>
      <c r="D25" s="70">
        <v>-77395624</v>
      </c>
      <c r="E25" s="70">
        <v>-62767569</v>
      </c>
    </row>
    <row r="26" spans="2:8" ht="12.75" customHeight="1">
      <c r="B26" s="30" t="s">
        <v>207</v>
      </c>
      <c r="C26" s="42"/>
      <c r="D26" s="70">
        <v>17387735</v>
      </c>
      <c r="E26" s="70">
        <v>9833082</v>
      </c>
    </row>
    <row r="27" spans="2:8" ht="12.75" customHeight="1">
      <c r="B27" s="30" t="s">
        <v>208</v>
      </c>
      <c r="C27" s="42"/>
      <c r="D27" s="70">
        <v>122708686</v>
      </c>
      <c r="E27" s="70">
        <v>51322480</v>
      </c>
    </row>
    <row r="28" spans="2:8" ht="12.75" customHeight="1">
      <c r="B28" s="30" t="s">
        <v>209</v>
      </c>
      <c r="C28" s="53"/>
      <c r="D28" s="70">
        <v>-38570508</v>
      </c>
      <c r="E28" s="70">
        <v>-41571625</v>
      </c>
    </row>
    <row r="29" spans="2:8" ht="12.75" customHeight="1">
      <c r="B29" s="51" t="s">
        <v>74</v>
      </c>
      <c r="C29" s="52"/>
      <c r="D29" s="71">
        <v>-348048372</v>
      </c>
      <c r="E29" s="71">
        <v>-313442199</v>
      </c>
    </row>
    <row r="30" spans="2:8" ht="12.75" customHeight="1">
      <c r="B30" s="29" t="s">
        <v>41</v>
      </c>
      <c r="C30" s="54"/>
      <c r="D30" s="54"/>
      <c r="E30" s="55"/>
    </row>
    <row r="31" spans="2:8" ht="12.75" customHeight="1">
      <c r="B31" s="30" t="s">
        <v>256</v>
      </c>
      <c r="C31" s="56"/>
      <c r="D31" s="70">
        <v>-2084310</v>
      </c>
      <c r="E31" s="70">
        <v>0</v>
      </c>
    </row>
    <row r="32" spans="2:8" ht="12.75" customHeight="1">
      <c r="B32" s="99" t="s">
        <v>63</v>
      </c>
      <c r="C32" s="52"/>
      <c r="D32" s="99">
        <v>1074787874</v>
      </c>
      <c r="E32" s="99">
        <v>1079400006</v>
      </c>
    </row>
    <row r="33" spans="2:5" ht="12.75" customHeight="1">
      <c r="B33" s="30" t="s">
        <v>257</v>
      </c>
      <c r="C33" s="56"/>
      <c r="D33" s="70">
        <v>881950503</v>
      </c>
      <c r="E33" s="70">
        <v>1074069</v>
      </c>
    </row>
    <row r="34" spans="2:5" ht="12.75" customHeight="1">
      <c r="B34" s="30" t="s">
        <v>210</v>
      </c>
      <c r="C34" s="56"/>
      <c r="D34" s="70">
        <v>192837371</v>
      </c>
      <c r="E34" s="70">
        <v>1078325937</v>
      </c>
    </row>
    <row r="35" spans="2:5" ht="12.75" customHeight="1">
      <c r="B35" s="30" t="s">
        <v>211</v>
      </c>
      <c r="C35" s="56"/>
      <c r="D35" s="70">
        <v>-1199884650</v>
      </c>
      <c r="E35" s="70">
        <v>-1291825793</v>
      </c>
    </row>
    <row r="36" spans="2:5" ht="12.75" customHeight="1">
      <c r="B36" s="30" t="s">
        <v>212</v>
      </c>
      <c r="C36" s="56"/>
      <c r="D36" s="70">
        <v>-278529351</v>
      </c>
      <c r="E36" s="70">
        <v>-230022892</v>
      </c>
    </row>
    <row r="37" spans="2:5" ht="12.75" customHeight="1">
      <c r="B37" s="30" t="s">
        <v>315</v>
      </c>
      <c r="C37" s="56"/>
      <c r="D37" s="70">
        <v>-58921991</v>
      </c>
      <c r="E37" s="70">
        <v>-288945891</v>
      </c>
    </row>
    <row r="38" spans="2:5" ht="12.75" customHeight="1">
      <c r="B38" s="30" t="s">
        <v>213</v>
      </c>
      <c r="C38" s="56"/>
      <c r="D38" s="70">
        <v>-211907315</v>
      </c>
      <c r="E38" s="70">
        <v>-177454238</v>
      </c>
    </row>
    <row r="39" spans="2:5" ht="12.75" customHeight="1">
      <c r="B39" s="30" t="s">
        <v>214</v>
      </c>
      <c r="C39" s="53"/>
      <c r="D39" s="70">
        <v>-94919551</v>
      </c>
      <c r="E39" s="70">
        <v>-86083105</v>
      </c>
    </row>
    <row r="40" spans="2:5" ht="12.75" customHeight="1">
      <c r="B40" s="57" t="s">
        <v>41</v>
      </c>
      <c r="C40" s="52"/>
      <c r="D40" s="99">
        <v>-771459294</v>
      </c>
      <c r="E40" s="99">
        <v>-994931913</v>
      </c>
    </row>
    <row r="41" spans="2:5" ht="24" customHeight="1">
      <c r="B41" s="57" t="s">
        <v>215</v>
      </c>
      <c r="C41" s="52"/>
      <c r="D41" s="71">
        <v>224463597</v>
      </c>
      <c r="E41" s="71">
        <v>139281260</v>
      </c>
    </row>
    <row r="42" spans="2:5" ht="12.75" customHeight="1">
      <c r="B42" s="199" t="s">
        <v>216</v>
      </c>
      <c r="C42" s="200"/>
      <c r="D42" s="200"/>
      <c r="E42" s="201"/>
    </row>
    <row r="43" spans="2:5" ht="12.75" customHeight="1">
      <c r="B43" s="30" t="s">
        <v>216</v>
      </c>
      <c r="C43" s="42"/>
      <c r="D43" s="70">
        <v>35055288</v>
      </c>
      <c r="E43" s="70">
        <v>-29855979</v>
      </c>
    </row>
    <row r="44" spans="2:5" ht="12.75" customHeight="1">
      <c r="B44" s="51" t="s">
        <v>217</v>
      </c>
      <c r="C44" s="52"/>
      <c r="D44" s="71">
        <v>259518885</v>
      </c>
      <c r="E44" s="71">
        <v>109425281</v>
      </c>
    </row>
    <row r="45" spans="2:5" ht="12.75" customHeight="1">
      <c r="B45" s="30" t="s">
        <v>218</v>
      </c>
      <c r="C45" s="42">
        <v>5</v>
      </c>
      <c r="D45" s="70">
        <v>483125584</v>
      </c>
      <c r="E45" s="70">
        <v>373700303</v>
      </c>
    </row>
    <row r="46" spans="2:5" ht="12.75" customHeight="1">
      <c r="B46" s="30" t="s">
        <v>219</v>
      </c>
      <c r="C46" s="42">
        <v>5</v>
      </c>
      <c r="D46" s="70">
        <v>742644469</v>
      </c>
      <c r="E46" s="70">
        <v>483125584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5"/>
  <sheetViews>
    <sheetView showGridLines="0" zoomScale="110" zoomScaleNormal="110" workbookViewId="0">
      <selection activeCell="D13" sqref="D13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58" t="s">
        <v>245</v>
      </c>
      <c r="C2" s="60"/>
      <c r="F2" s="65"/>
    </row>
    <row r="3" spans="2:6" ht="6" customHeight="1">
      <c r="C3" s="25"/>
    </row>
    <row r="4" spans="2:6" s="25" customFormat="1">
      <c r="B4" s="205" t="s">
        <v>46</v>
      </c>
      <c r="C4" s="208" t="s">
        <v>348</v>
      </c>
      <c r="D4" s="209"/>
      <c r="E4" s="208" t="s">
        <v>263</v>
      </c>
      <c r="F4" s="209"/>
    </row>
    <row r="5" spans="2:6" s="25" customFormat="1">
      <c r="B5" s="206"/>
      <c r="C5" s="61" t="s">
        <v>47</v>
      </c>
      <c r="D5" s="61" t="s">
        <v>48</v>
      </c>
      <c r="E5" s="61" t="s">
        <v>47</v>
      </c>
      <c r="F5" s="61" t="s">
        <v>48</v>
      </c>
    </row>
    <row r="6" spans="2:6" s="25" customFormat="1">
      <c r="B6" s="207"/>
      <c r="C6" s="28" t="s">
        <v>30</v>
      </c>
      <c r="D6" s="28" t="s">
        <v>30</v>
      </c>
      <c r="E6" s="28" t="s">
        <v>30</v>
      </c>
      <c r="F6" s="28" t="s">
        <v>30</v>
      </c>
    </row>
    <row r="7" spans="2:6">
      <c r="B7" s="66" t="s">
        <v>106</v>
      </c>
      <c r="C7" s="31">
        <v>136131895</v>
      </c>
      <c r="D7" s="31">
        <v>799771225</v>
      </c>
      <c r="E7" s="31">
        <v>351218439</v>
      </c>
      <c r="F7" s="31">
        <v>564418952</v>
      </c>
    </row>
    <row r="8" spans="2:6">
      <c r="B8" s="66" t="s">
        <v>49</v>
      </c>
      <c r="C8" s="31">
        <v>88914622</v>
      </c>
      <c r="D8" s="31">
        <v>3194317318</v>
      </c>
      <c r="E8" s="31">
        <v>75310911</v>
      </c>
      <c r="F8" s="31">
        <v>2850759494</v>
      </c>
    </row>
    <row r="9" spans="2:6">
      <c r="B9" s="66" t="s">
        <v>127</v>
      </c>
      <c r="C9" s="31">
        <v>0</v>
      </c>
      <c r="D9" s="31">
        <v>0</v>
      </c>
      <c r="E9" s="31">
        <v>4304769</v>
      </c>
      <c r="F9" s="31">
        <v>0</v>
      </c>
    </row>
    <row r="10" spans="2:6">
      <c r="B10" s="66" t="s">
        <v>108</v>
      </c>
      <c r="C10" s="31">
        <v>774720</v>
      </c>
      <c r="D10" s="31">
        <v>0</v>
      </c>
      <c r="E10" s="31">
        <v>6568890</v>
      </c>
      <c r="F10" s="31">
        <v>0</v>
      </c>
    </row>
    <row r="11" spans="2:6">
      <c r="B11" s="66" t="s">
        <v>117</v>
      </c>
      <c r="C11" s="31">
        <v>0</v>
      </c>
      <c r="D11" s="31">
        <v>956277</v>
      </c>
      <c r="E11" s="31">
        <v>0</v>
      </c>
      <c r="F11" s="31">
        <v>2754413</v>
      </c>
    </row>
    <row r="12" spans="2:6">
      <c r="B12" s="67" t="s">
        <v>241</v>
      </c>
      <c r="C12" s="31">
        <v>0</v>
      </c>
      <c r="D12" s="31">
        <v>14210549</v>
      </c>
      <c r="E12" s="31">
        <v>0</v>
      </c>
      <c r="F12" s="31">
        <v>9659655</v>
      </c>
    </row>
    <row r="13" spans="2:6">
      <c r="B13" s="67" t="s">
        <v>242</v>
      </c>
      <c r="C13" s="31">
        <v>244921617</v>
      </c>
      <c r="D13" s="31">
        <v>0</v>
      </c>
      <c r="E13" s="31">
        <v>0</v>
      </c>
      <c r="F13" s="31">
        <v>277239186</v>
      </c>
    </row>
    <row r="14" spans="2:6">
      <c r="B14" s="66" t="s">
        <v>107</v>
      </c>
      <c r="C14" s="31">
        <v>0</v>
      </c>
      <c r="D14" s="31">
        <v>0</v>
      </c>
      <c r="E14" s="31">
        <v>68058053</v>
      </c>
      <c r="F14" s="31">
        <v>0</v>
      </c>
    </row>
    <row r="15" spans="2:6">
      <c r="B15" s="63" t="s">
        <v>38</v>
      </c>
      <c r="C15" s="32">
        <v>470742854</v>
      </c>
      <c r="D15" s="32">
        <v>4009255369</v>
      </c>
      <c r="E15" s="32">
        <v>505461062</v>
      </c>
      <c r="F15" s="32">
        <v>3704831700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43"/>
  <sheetViews>
    <sheetView showGridLines="0" zoomScaleNormal="100" workbookViewId="0">
      <pane xSplit="4" ySplit="5" topLeftCell="E6" activePane="bottomRight" state="frozen"/>
      <selection activeCell="H69" sqref="H69"/>
      <selection pane="topRight" activeCell="H69" sqref="H69"/>
      <selection pane="bottomLeft" activeCell="H69" sqref="H69"/>
      <selection pane="bottomRight" activeCell="F12" sqref="F12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38" customWidth="1"/>
    <col min="4" max="4" width="44.453125" style="22" customWidth="1"/>
    <col min="5" max="5" width="10.453125" style="38" customWidth="1"/>
    <col min="6" max="6" width="15.26953125" style="38" bestFit="1" customWidth="1"/>
    <col min="7" max="7" width="10.1796875" style="38" customWidth="1"/>
    <col min="8" max="8" width="9.7265625" style="38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59" bestFit="1" customWidth="1"/>
    <col min="18" max="18" width="13.7265625" style="59" bestFit="1" customWidth="1"/>
    <col min="19" max="24" width="11.453125" style="59"/>
    <col min="25" max="16384" width="11.453125" style="22"/>
  </cols>
  <sheetData>
    <row r="1" spans="2:24" ht="6" customHeight="1">
      <c r="C1" s="24"/>
    </row>
    <row r="2" spans="2:24" s="25" customFormat="1">
      <c r="B2" s="152" t="s">
        <v>349</v>
      </c>
      <c r="C2" s="152"/>
      <c r="D2" s="2"/>
      <c r="E2" s="153"/>
      <c r="F2" s="153"/>
      <c r="G2" s="153"/>
      <c r="H2" s="153"/>
      <c r="I2" s="210" t="s">
        <v>47</v>
      </c>
      <c r="J2" s="211"/>
      <c r="K2" s="212"/>
      <c r="L2" s="213" t="s">
        <v>18</v>
      </c>
      <c r="M2" s="213"/>
      <c r="N2" s="213"/>
      <c r="O2" s="213"/>
      <c r="Q2" s="59"/>
      <c r="R2" s="59"/>
      <c r="S2" s="59"/>
      <c r="T2" s="59"/>
      <c r="U2" s="59"/>
      <c r="V2" s="59"/>
      <c r="W2" s="59"/>
      <c r="X2" s="59"/>
    </row>
    <row r="3" spans="2:24" s="25" customFormat="1">
      <c r="B3" s="2"/>
      <c r="C3" s="153"/>
      <c r="D3" s="2"/>
      <c r="E3" s="153"/>
      <c r="F3" s="153"/>
      <c r="G3" s="154"/>
      <c r="H3" s="154"/>
      <c r="I3" s="210" t="s">
        <v>16</v>
      </c>
      <c r="J3" s="211"/>
      <c r="K3" s="155" t="s">
        <v>20</v>
      </c>
      <c r="L3" s="210" t="s">
        <v>16</v>
      </c>
      <c r="M3" s="211"/>
      <c r="N3" s="211"/>
      <c r="O3" s="155" t="s">
        <v>102</v>
      </c>
      <c r="Q3" s="59"/>
      <c r="R3" s="59"/>
      <c r="S3" s="59"/>
      <c r="T3" s="59"/>
      <c r="U3" s="59"/>
      <c r="V3" s="59"/>
      <c r="W3" s="59"/>
      <c r="X3" s="59"/>
    </row>
    <row r="4" spans="2:24" s="25" customFormat="1" ht="26">
      <c r="B4" s="214" t="s">
        <v>43</v>
      </c>
      <c r="C4" s="104" t="s">
        <v>67</v>
      </c>
      <c r="D4" s="214" t="s">
        <v>12</v>
      </c>
      <c r="E4" s="214" t="s">
        <v>21</v>
      </c>
      <c r="F4" s="214" t="s">
        <v>13</v>
      </c>
      <c r="G4" s="214" t="s">
        <v>14</v>
      </c>
      <c r="H4" s="214" t="s">
        <v>15</v>
      </c>
      <c r="I4" s="156" t="s">
        <v>103</v>
      </c>
      <c r="J4" s="156" t="s">
        <v>125</v>
      </c>
      <c r="K4" s="156" t="s">
        <v>350</v>
      </c>
      <c r="L4" s="157" t="s">
        <v>104</v>
      </c>
      <c r="M4" s="157" t="s">
        <v>105</v>
      </c>
      <c r="N4" s="157" t="s">
        <v>17</v>
      </c>
      <c r="O4" s="156" t="str">
        <f>+K4</f>
        <v>Corriente al 31/12/2024</v>
      </c>
      <c r="Q4" s="59"/>
      <c r="R4" s="59"/>
      <c r="S4" s="59"/>
      <c r="T4" s="59"/>
      <c r="U4" s="59"/>
      <c r="V4" s="59"/>
      <c r="W4" s="59"/>
      <c r="X4" s="59"/>
    </row>
    <row r="5" spans="2:24" s="25" customFormat="1" ht="12.75" customHeight="1">
      <c r="B5" s="215"/>
      <c r="C5" s="105"/>
      <c r="D5" s="215"/>
      <c r="E5" s="215"/>
      <c r="F5" s="215"/>
      <c r="G5" s="215"/>
      <c r="H5" s="215"/>
      <c r="I5" s="158" t="s">
        <v>30</v>
      </c>
      <c r="J5" s="158" t="s">
        <v>30</v>
      </c>
      <c r="K5" s="158" t="s">
        <v>30</v>
      </c>
      <c r="L5" s="158" t="s">
        <v>30</v>
      </c>
      <c r="M5" s="158" t="s">
        <v>30</v>
      </c>
      <c r="N5" s="158" t="s">
        <v>30</v>
      </c>
      <c r="O5" s="158" t="s">
        <v>30</v>
      </c>
      <c r="Q5" s="59"/>
      <c r="R5" s="59"/>
      <c r="S5" s="59"/>
      <c r="T5" s="59"/>
      <c r="U5" s="59"/>
      <c r="V5" s="59"/>
      <c r="W5" s="59"/>
      <c r="X5" s="59"/>
    </row>
    <row r="6" spans="2:24">
      <c r="B6" s="162" t="s">
        <v>267</v>
      </c>
      <c r="C6" s="163" t="s">
        <v>268</v>
      </c>
      <c r="D6" s="163" t="s">
        <v>269</v>
      </c>
      <c r="E6" s="159" t="s">
        <v>270</v>
      </c>
      <c r="F6" s="159" t="s">
        <v>271</v>
      </c>
      <c r="G6" s="160">
        <v>7.3326867651983998E-2</v>
      </c>
      <c r="H6" s="160">
        <v>6.9309300000000004E-2</v>
      </c>
      <c r="I6" s="161">
        <v>0</v>
      </c>
      <c r="J6" s="161">
        <v>10002761</v>
      </c>
      <c r="K6" s="161">
        <v>10002761</v>
      </c>
      <c r="L6" s="161">
        <v>0</v>
      </c>
      <c r="M6" s="161">
        <v>325159210</v>
      </c>
      <c r="N6" s="161">
        <v>0</v>
      </c>
      <c r="O6" s="161">
        <v>325159210</v>
      </c>
    </row>
    <row r="7" spans="2:24">
      <c r="B7" s="74" t="s">
        <v>273</v>
      </c>
      <c r="C7" s="163" t="s">
        <v>268</v>
      </c>
      <c r="D7" s="163" t="s">
        <v>274</v>
      </c>
      <c r="E7" s="159" t="s">
        <v>275</v>
      </c>
      <c r="F7" s="159" t="s">
        <v>276</v>
      </c>
      <c r="G7" s="160">
        <v>0.66</v>
      </c>
      <c r="H7" s="160">
        <v>0.66</v>
      </c>
      <c r="I7" s="161">
        <v>8665</v>
      </c>
      <c r="J7" s="161">
        <v>0</v>
      </c>
      <c r="K7" s="161">
        <v>8665</v>
      </c>
      <c r="L7" s="161">
        <v>0</v>
      </c>
      <c r="M7" s="161">
        <v>0</v>
      </c>
      <c r="N7" s="161">
        <v>0</v>
      </c>
      <c r="O7" s="161">
        <v>0</v>
      </c>
    </row>
    <row r="8" spans="2:24">
      <c r="B8" s="74"/>
      <c r="C8" s="163" t="s">
        <v>268</v>
      </c>
      <c r="D8" s="163" t="s">
        <v>355</v>
      </c>
      <c r="E8" s="159" t="s">
        <v>275</v>
      </c>
      <c r="F8" s="159" t="s">
        <v>276</v>
      </c>
      <c r="G8" s="160">
        <v>0.69333333333333336</v>
      </c>
      <c r="H8" s="160">
        <v>0.69333333333333336</v>
      </c>
      <c r="I8" s="161">
        <v>3</v>
      </c>
      <c r="J8" s="161">
        <v>0</v>
      </c>
      <c r="K8" s="161">
        <v>3</v>
      </c>
      <c r="L8" s="161">
        <v>0</v>
      </c>
      <c r="M8" s="161">
        <v>0</v>
      </c>
      <c r="N8" s="161">
        <v>0</v>
      </c>
      <c r="O8" s="161">
        <v>0</v>
      </c>
    </row>
    <row r="9" spans="2:24" ht="14.25" customHeight="1">
      <c r="B9" s="74"/>
      <c r="C9" s="163" t="s">
        <v>268</v>
      </c>
      <c r="D9" s="163" t="s">
        <v>277</v>
      </c>
      <c r="E9" s="159" t="s">
        <v>275</v>
      </c>
      <c r="F9" s="159" t="s">
        <v>276</v>
      </c>
      <c r="G9" s="160">
        <v>0.50541139629622678</v>
      </c>
      <c r="H9" s="160">
        <v>0.50541139629622678</v>
      </c>
      <c r="I9" s="161">
        <v>11</v>
      </c>
      <c r="J9" s="161">
        <v>0</v>
      </c>
      <c r="K9" s="161">
        <v>11</v>
      </c>
      <c r="L9" s="161">
        <v>0</v>
      </c>
      <c r="M9" s="161">
        <v>0</v>
      </c>
      <c r="N9" s="161">
        <v>0</v>
      </c>
      <c r="O9" s="161">
        <v>0</v>
      </c>
    </row>
    <row r="10" spans="2:24" s="25" customFormat="1">
      <c r="B10" s="74"/>
      <c r="C10" s="163" t="s">
        <v>268</v>
      </c>
      <c r="D10" s="163" t="s">
        <v>278</v>
      </c>
      <c r="E10" s="159" t="s">
        <v>275</v>
      </c>
      <c r="F10" s="159" t="s">
        <v>276</v>
      </c>
      <c r="G10" s="160">
        <v>0.8</v>
      </c>
      <c r="H10" s="160">
        <v>0.8</v>
      </c>
      <c r="I10" s="161">
        <v>1</v>
      </c>
      <c r="J10" s="161">
        <v>0</v>
      </c>
      <c r="K10" s="161">
        <v>1</v>
      </c>
      <c r="L10" s="161">
        <v>0</v>
      </c>
      <c r="M10" s="161">
        <v>0</v>
      </c>
      <c r="N10" s="161">
        <v>0</v>
      </c>
      <c r="O10" s="161">
        <v>0</v>
      </c>
      <c r="Q10" s="59"/>
      <c r="R10" s="59"/>
      <c r="S10" s="59"/>
      <c r="T10" s="59"/>
      <c r="U10" s="59"/>
      <c r="V10" s="59"/>
      <c r="W10" s="59"/>
      <c r="X10" s="59"/>
    </row>
    <row r="11" spans="2:24" s="25" customFormat="1">
      <c r="B11" s="74"/>
      <c r="C11" s="163" t="s">
        <v>268</v>
      </c>
      <c r="D11" s="163" t="s">
        <v>279</v>
      </c>
      <c r="E11" s="159" t="s">
        <v>275</v>
      </c>
      <c r="F11" s="159" t="s">
        <v>276</v>
      </c>
      <c r="G11" s="160">
        <v>0.62</v>
      </c>
      <c r="H11" s="160">
        <v>0.62</v>
      </c>
      <c r="I11" s="161">
        <v>6</v>
      </c>
      <c r="J11" s="161">
        <v>0</v>
      </c>
      <c r="K11" s="161">
        <v>6</v>
      </c>
      <c r="L11" s="161">
        <v>0</v>
      </c>
      <c r="M11" s="161">
        <v>0</v>
      </c>
      <c r="N11" s="161">
        <v>0</v>
      </c>
      <c r="O11" s="161">
        <v>0</v>
      </c>
      <c r="Q11" s="59"/>
      <c r="R11" s="59"/>
      <c r="S11" s="59"/>
      <c r="T11" s="59"/>
      <c r="U11" s="59"/>
      <c r="V11" s="59"/>
      <c r="W11" s="59"/>
      <c r="X11" s="59"/>
    </row>
    <row r="12" spans="2:24" s="25" customFormat="1">
      <c r="B12" s="74"/>
      <c r="C12" s="163" t="s">
        <v>268</v>
      </c>
      <c r="D12" s="163" t="s">
        <v>292</v>
      </c>
      <c r="E12" s="159" t="s">
        <v>275</v>
      </c>
      <c r="F12" s="159" t="s">
        <v>276</v>
      </c>
      <c r="G12" s="160">
        <v>0.69333333333333336</v>
      </c>
      <c r="H12" s="160">
        <v>0.69333333333333336</v>
      </c>
      <c r="I12" s="161">
        <v>111</v>
      </c>
      <c r="J12" s="161">
        <v>0</v>
      </c>
      <c r="K12" s="161">
        <v>111</v>
      </c>
      <c r="L12" s="161">
        <v>0</v>
      </c>
      <c r="M12" s="161">
        <v>0</v>
      </c>
      <c r="N12" s="161">
        <v>0</v>
      </c>
      <c r="O12" s="161">
        <v>0</v>
      </c>
      <c r="Q12" s="59"/>
      <c r="R12" s="59"/>
      <c r="S12" s="59"/>
      <c r="T12" s="59"/>
      <c r="U12" s="59"/>
      <c r="V12" s="59"/>
      <c r="W12" s="59"/>
      <c r="X12" s="59"/>
    </row>
    <row r="13" spans="2:24" s="25" customFormat="1" ht="12.75" customHeight="1">
      <c r="B13" s="74"/>
      <c r="C13" s="163" t="s">
        <v>268</v>
      </c>
      <c r="D13" s="163" t="s">
        <v>356</v>
      </c>
      <c r="E13" s="159" t="s">
        <v>275</v>
      </c>
      <c r="F13" s="159" t="s">
        <v>276</v>
      </c>
      <c r="G13" s="160">
        <v>0.69333333333333336</v>
      </c>
      <c r="H13" s="160">
        <v>0.69333333333333336</v>
      </c>
      <c r="I13" s="161">
        <v>3</v>
      </c>
      <c r="J13" s="161">
        <v>0</v>
      </c>
      <c r="K13" s="161">
        <v>3</v>
      </c>
      <c r="L13" s="161">
        <v>0</v>
      </c>
      <c r="M13" s="161">
        <v>0</v>
      </c>
      <c r="N13" s="161">
        <v>0</v>
      </c>
      <c r="O13" s="161">
        <v>0</v>
      </c>
      <c r="Q13" s="59"/>
      <c r="R13" s="59"/>
      <c r="S13" s="59"/>
      <c r="T13" s="59"/>
      <c r="U13" s="59"/>
      <c r="V13" s="59"/>
      <c r="W13" s="59"/>
      <c r="X13" s="59"/>
    </row>
    <row r="14" spans="2:24">
      <c r="B14" s="74" t="s">
        <v>280</v>
      </c>
      <c r="C14" s="163" t="s">
        <v>268</v>
      </c>
      <c r="D14" s="163" t="s">
        <v>282</v>
      </c>
      <c r="E14" s="159" t="s">
        <v>281</v>
      </c>
      <c r="F14" s="159" t="s">
        <v>272</v>
      </c>
      <c r="G14" s="160">
        <v>0.14249999999999999</v>
      </c>
      <c r="H14" s="160">
        <v>0.14249999999999999</v>
      </c>
      <c r="I14" s="161">
        <v>24081</v>
      </c>
      <c r="J14" s="161">
        <v>0</v>
      </c>
      <c r="K14" s="161">
        <v>24081</v>
      </c>
      <c r="L14" s="161">
        <v>0</v>
      </c>
      <c r="M14" s="161">
        <v>0</v>
      </c>
      <c r="N14" s="161">
        <v>0</v>
      </c>
      <c r="O14" s="161">
        <v>0</v>
      </c>
      <c r="P14" s="25"/>
    </row>
    <row r="15" spans="2:24">
      <c r="B15" s="74" t="s">
        <v>284</v>
      </c>
      <c r="C15" s="163" t="s">
        <v>268</v>
      </c>
      <c r="D15" s="163" t="s">
        <v>285</v>
      </c>
      <c r="E15" s="159" t="s">
        <v>270</v>
      </c>
      <c r="F15" s="159" t="s">
        <v>286</v>
      </c>
      <c r="G15" s="160">
        <v>7.6995835291682857E-2</v>
      </c>
      <c r="H15" s="160">
        <v>7.4867553366834164E-2</v>
      </c>
      <c r="I15" s="161">
        <v>8938746</v>
      </c>
      <c r="J15" s="161">
        <v>117157507</v>
      </c>
      <c r="K15" s="161">
        <v>126096253</v>
      </c>
      <c r="L15" s="161">
        <v>474612015</v>
      </c>
      <c r="M15" s="161">
        <v>0</v>
      </c>
      <c r="N15" s="161">
        <v>0</v>
      </c>
      <c r="O15" s="161">
        <v>474612015</v>
      </c>
    </row>
    <row r="16" spans="2:24">
      <c r="B16" s="75"/>
      <c r="C16" s="76"/>
      <c r="D16" s="75"/>
      <c r="E16" s="76"/>
      <c r="F16" s="76"/>
      <c r="G16" s="77"/>
      <c r="H16" s="77" t="s">
        <v>326</v>
      </c>
      <c r="I16" s="78">
        <f t="shared" ref="I16:O16" si="0">SUM(I6:I15)</f>
        <v>8971627</v>
      </c>
      <c r="J16" s="78">
        <f t="shared" si="0"/>
        <v>127160268</v>
      </c>
      <c r="K16" s="78">
        <f t="shared" si="0"/>
        <v>136131895</v>
      </c>
      <c r="L16" s="78">
        <f t="shared" si="0"/>
        <v>474612015</v>
      </c>
      <c r="M16" s="78">
        <f t="shared" si="0"/>
        <v>325159210</v>
      </c>
      <c r="N16" s="78">
        <f t="shared" si="0"/>
        <v>0</v>
      </c>
      <c r="O16" s="78">
        <f t="shared" si="0"/>
        <v>799771225</v>
      </c>
    </row>
    <row r="17" spans="2:15">
      <c r="B17" s="1"/>
      <c r="C17" s="80"/>
      <c r="D17" s="1"/>
      <c r="E17" s="80"/>
      <c r="F17" s="80"/>
      <c r="G17" s="80"/>
      <c r="H17" s="80"/>
      <c r="I17" s="1"/>
      <c r="J17" s="1"/>
      <c r="K17" s="83"/>
      <c r="L17" s="1"/>
      <c r="M17" s="1"/>
      <c r="N17" s="1"/>
      <c r="O17" s="83"/>
    </row>
    <row r="18" spans="2:15">
      <c r="B18" s="1"/>
      <c r="C18" s="80"/>
      <c r="D18" s="1"/>
      <c r="E18" s="80"/>
      <c r="F18" s="80"/>
      <c r="G18" s="80"/>
      <c r="H18" s="80"/>
      <c r="I18" s="1"/>
      <c r="J18" s="1"/>
      <c r="K18" s="1"/>
      <c r="L18" s="1"/>
      <c r="M18" s="1"/>
      <c r="N18" s="1"/>
      <c r="O18" s="1"/>
    </row>
    <row r="19" spans="2:15">
      <c r="B19" s="152" t="s">
        <v>266</v>
      </c>
      <c r="C19" s="152"/>
      <c r="D19" s="2"/>
      <c r="E19" s="153"/>
      <c r="F19" s="153"/>
      <c r="G19" s="153"/>
      <c r="H19" s="164"/>
      <c r="I19" s="210" t="s">
        <v>47</v>
      </c>
      <c r="J19" s="211"/>
      <c r="K19" s="212"/>
      <c r="L19" s="213" t="s">
        <v>18</v>
      </c>
      <c r="M19" s="213"/>
      <c r="N19" s="213"/>
      <c r="O19" s="213"/>
    </row>
    <row r="20" spans="2:15">
      <c r="B20" s="2"/>
      <c r="C20" s="153"/>
      <c r="D20" s="2"/>
      <c r="E20" s="153"/>
      <c r="F20" s="153"/>
      <c r="G20" s="154"/>
      <c r="H20" s="165"/>
      <c r="I20" s="210" t="s">
        <v>16</v>
      </c>
      <c r="J20" s="211"/>
      <c r="K20" s="155" t="s">
        <v>20</v>
      </c>
      <c r="L20" s="210" t="s">
        <v>16</v>
      </c>
      <c r="M20" s="211"/>
      <c r="N20" s="211"/>
      <c r="O20" s="155" t="s">
        <v>102</v>
      </c>
    </row>
    <row r="21" spans="2:15" ht="26">
      <c r="B21" s="214" t="s">
        <v>43</v>
      </c>
      <c r="C21" s="104" t="s">
        <v>67</v>
      </c>
      <c r="D21" s="214" t="s">
        <v>12</v>
      </c>
      <c r="E21" s="214" t="s">
        <v>21</v>
      </c>
      <c r="F21" s="214" t="s">
        <v>13</v>
      </c>
      <c r="G21" s="214" t="s">
        <v>14</v>
      </c>
      <c r="H21" s="214" t="s">
        <v>15</v>
      </c>
      <c r="I21" s="156" t="s">
        <v>103</v>
      </c>
      <c r="J21" s="156" t="s">
        <v>125</v>
      </c>
      <c r="K21" s="156" t="s">
        <v>259</v>
      </c>
      <c r="L21" s="157" t="s">
        <v>104</v>
      </c>
      <c r="M21" s="157" t="s">
        <v>105</v>
      </c>
      <c r="N21" s="157" t="s">
        <v>17</v>
      </c>
      <c r="O21" s="156" t="str">
        <f>+K21</f>
        <v>Corriente al 31/12/2023</v>
      </c>
    </row>
    <row r="22" spans="2:15">
      <c r="B22" s="215"/>
      <c r="C22" s="105"/>
      <c r="D22" s="215"/>
      <c r="E22" s="215"/>
      <c r="F22" s="215"/>
      <c r="G22" s="215"/>
      <c r="H22" s="215"/>
      <c r="I22" s="158" t="s">
        <v>30</v>
      </c>
      <c r="J22" s="158" t="s">
        <v>30</v>
      </c>
      <c r="K22" s="158" t="s">
        <v>30</v>
      </c>
      <c r="L22" s="158" t="s">
        <v>30</v>
      </c>
      <c r="M22" s="158" t="s">
        <v>30</v>
      </c>
      <c r="N22" s="158" t="s">
        <v>30</v>
      </c>
      <c r="O22" s="158" t="s">
        <v>30</v>
      </c>
    </row>
    <row r="23" spans="2:15">
      <c r="B23" s="74" t="s">
        <v>267</v>
      </c>
      <c r="C23" s="74" t="s">
        <v>287</v>
      </c>
      <c r="D23" s="74" t="s">
        <v>288</v>
      </c>
      <c r="E23" s="159" t="s">
        <v>270</v>
      </c>
      <c r="F23" s="159" t="s">
        <v>272</v>
      </c>
      <c r="G23" s="160">
        <v>5.4013027538492436E-3</v>
      </c>
      <c r="H23" s="160">
        <v>5.4013027538492436E-3</v>
      </c>
      <c r="I23" s="119">
        <v>2339376</v>
      </c>
      <c r="J23" s="119">
        <v>0</v>
      </c>
      <c r="K23" s="119">
        <v>2339376</v>
      </c>
      <c r="L23" s="119">
        <v>0</v>
      </c>
      <c r="M23" s="119">
        <v>0</v>
      </c>
      <c r="N23" s="119">
        <v>0</v>
      </c>
      <c r="O23" s="119">
        <v>0</v>
      </c>
    </row>
    <row r="24" spans="2:15">
      <c r="B24" s="74"/>
      <c r="C24" s="74" t="s">
        <v>287</v>
      </c>
      <c r="D24" s="74" t="s">
        <v>288</v>
      </c>
      <c r="E24" s="159" t="s">
        <v>270</v>
      </c>
      <c r="F24" s="159" t="s">
        <v>272</v>
      </c>
      <c r="G24" s="160">
        <v>3.2491890521503461E-2</v>
      </c>
      <c r="H24" s="160">
        <v>3.2491890521503461E-2</v>
      </c>
      <c r="I24" s="119">
        <v>2698035</v>
      </c>
      <c r="J24" s="119">
        <v>0</v>
      </c>
      <c r="K24" s="119">
        <v>2698035</v>
      </c>
      <c r="L24" s="119">
        <v>0</v>
      </c>
      <c r="M24" s="119">
        <v>0</v>
      </c>
      <c r="N24" s="119">
        <v>0</v>
      </c>
      <c r="O24" s="119">
        <v>0</v>
      </c>
    </row>
    <row r="25" spans="2:15">
      <c r="B25" s="74"/>
      <c r="C25" s="74" t="s">
        <v>268</v>
      </c>
      <c r="D25" s="74" t="s">
        <v>289</v>
      </c>
      <c r="E25" s="159" t="s">
        <v>270</v>
      </c>
      <c r="F25" s="159" t="s">
        <v>290</v>
      </c>
      <c r="G25" s="160">
        <v>5.4401199999999997E-2</v>
      </c>
      <c r="H25" s="160">
        <v>5.4401199999999997E-2</v>
      </c>
      <c r="I25" s="119">
        <v>2183978</v>
      </c>
      <c r="J25" s="119">
        <v>131415548</v>
      </c>
      <c r="K25" s="119">
        <v>133599526</v>
      </c>
      <c r="L25" s="119">
        <v>0</v>
      </c>
      <c r="M25" s="119">
        <v>0</v>
      </c>
      <c r="N25" s="119">
        <v>0</v>
      </c>
      <c r="O25" s="119">
        <v>0</v>
      </c>
    </row>
    <row r="26" spans="2:15">
      <c r="B26" s="74"/>
      <c r="C26" s="74" t="s">
        <v>268</v>
      </c>
      <c r="D26" s="74" t="s">
        <v>269</v>
      </c>
      <c r="E26" s="159" t="s">
        <v>270</v>
      </c>
      <c r="F26" s="159" t="s">
        <v>290</v>
      </c>
      <c r="G26" s="160">
        <v>5.6901199999999999E-2</v>
      </c>
      <c r="H26" s="160">
        <v>5.6901199999999999E-2</v>
      </c>
      <c r="I26" s="119">
        <v>365582</v>
      </c>
      <c r="J26" s="119">
        <v>21925617</v>
      </c>
      <c r="K26" s="119">
        <v>22291199</v>
      </c>
      <c r="L26" s="119">
        <v>0</v>
      </c>
      <c r="M26" s="119">
        <v>0</v>
      </c>
      <c r="N26" s="119">
        <v>0</v>
      </c>
      <c r="O26" s="119">
        <v>0</v>
      </c>
    </row>
    <row r="27" spans="2:15">
      <c r="B27" s="74" t="s">
        <v>273</v>
      </c>
      <c r="C27" s="74" t="s">
        <v>268</v>
      </c>
      <c r="D27" s="74" t="s">
        <v>274</v>
      </c>
      <c r="E27" s="159" t="s">
        <v>275</v>
      </c>
      <c r="F27" s="159" t="s">
        <v>276</v>
      </c>
      <c r="G27" s="160">
        <v>1.545362226217045</v>
      </c>
      <c r="H27" s="160">
        <v>1.545362226217045</v>
      </c>
      <c r="I27" s="119">
        <v>367</v>
      </c>
      <c r="J27" s="119">
        <v>0</v>
      </c>
      <c r="K27" s="119">
        <v>367</v>
      </c>
      <c r="L27" s="119">
        <v>0</v>
      </c>
      <c r="M27" s="119">
        <v>0</v>
      </c>
      <c r="N27" s="119">
        <v>0</v>
      </c>
      <c r="O27" s="119">
        <v>0</v>
      </c>
    </row>
    <row r="28" spans="2:15">
      <c r="B28" s="74"/>
      <c r="C28" s="74" t="s">
        <v>268</v>
      </c>
      <c r="D28" s="74" t="s">
        <v>277</v>
      </c>
      <c r="E28" s="159" t="s">
        <v>275</v>
      </c>
      <c r="F28" s="159" t="s">
        <v>276</v>
      </c>
      <c r="G28" s="160">
        <v>1.7439417460855779</v>
      </c>
      <c r="H28" s="160">
        <v>1.7439417460855779</v>
      </c>
      <c r="I28" s="119">
        <v>23786</v>
      </c>
      <c r="J28" s="119">
        <v>0</v>
      </c>
      <c r="K28" s="119">
        <v>23786</v>
      </c>
      <c r="L28" s="119">
        <v>0</v>
      </c>
      <c r="M28" s="119">
        <v>0</v>
      </c>
      <c r="N28" s="119">
        <v>0</v>
      </c>
      <c r="O28" s="119">
        <v>0</v>
      </c>
    </row>
    <row r="29" spans="2:15">
      <c r="B29" s="74"/>
      <c r="C29" s="74" t="s">
        <v>268</v>
      </c>
      <c r="D29" s="74" t="s">
        <v>278</v>
      </c>
      <c r="E29" s="159" t="s">
        <v>275</v>
      </c>
      <c r="F29" s="159" t="s">
        <v>276</v>
      </c>
      <c r="G29" s="160">
        <v>1.8</v>
      </c>
      <c r="H29" s="160">
        <v>1.8</v>
      </c>
      <c r="I29" s="119">
        <v>1</v>
      </c>
      <c r="J29" s="119">
        <v>0</v>
      </c>
      <c r="K29" s="119">
        <v>1</v>
      </c>
      <c r="L29" s="119">
        <v>0</v>
      </c>
      <c r="M29" s="119">
        <v>0</v>
      </c>
      <c r="N29" s="119">
        <v>0</v>
      </c>
      <c r="O29" s="119">
        <v>0</v>
      </c>
    </row>
    <row r="30" spans="2:15">
      <c r="B30" s="74"/>
      <c r="C30" s="74" t="s">
        <v>268</v>
      </c>
      <c r="D30" s="74" t="s">
        <v>279</v>
      </c>
      <c r="E30" s="159" t="s">
        <v>275</v>
      </c>
      <c r="F30" s="159" t="s">
        <v>276</v>
      </c>
      <c r="G30" s="160">
        <v>1.6571009000000001</v>
      </c>
      <c r="H30" s="160">
        <v>1.6571009000000001</v>
      </c>
      <c r="I30" s="119">
        <v>247</v>
      </c>
      <c r="J30" s="119">
        <v>0</v>
      </c>
      <c r="K30" s="119">
        <v>247</v>
      </c>
      <c r="L30" s="119">
        <v>0</v>
      </c>
      <c r="M30" s="119">
        <v>0</v>
      </c>
      <c r="N30" s="119">
        <v>0</v>
      </c>
      <c r="O30" s="119">
        <v>0</v>
      </c>
    </row>
    <row r="31" spans="2:15">
      <c r="B31" s="74"/>
      <c r="C31" s="74" t="s">
        <v>268</v>
      </c>
      <c r="D31" s="74" t="s">
        <v>291</v>
      </c>
      <c r="E31" s="159" t="s">
        <v>275</v>
      </c>
      <c r="F31" s="159" t="s">
        <v>276</v>
      </c>
      <c r="G31" s="160">
        <v>1.6234951103289463</v>
      </c>
      <c r="H31" s="160">
        <v>1.6234951103289463</v>
      </c>
      <c r="I31" s="119">
        <v>2</v>
      </c>
      <c r="J31" s="119">
        <v>0</v>
      </c>
      <c r="K31" s="119">
        <v>2</v>
      </c>
      <c r="L31" s="119">
        <v>0</v>
      </c>
      <c r="M31" s="119">
        <v>0</v>
      </c>
      <c r="N31" s="119">
        <v>0</v>
      </c>
      <c r="O31" s="119">
        <v>0</v>
      </c>
    </row>
    <row r="32" spans="2:15">
      <c r="B32" s="74"/>
      <c r="C32" s="74" t="s">
        <v>268</v>
      </c>
      <c r="D32" s="74" t="s">
        <v>292</v>
      </c>
      <c r="E32" s="159" t="s">
        <v>275</v>
      </c>
      <c r="F32" s="159" t="s">
        <v>276</v>
      </c>
      <c r="G32" s="160">
        <v>1.3869999999999998</v>
      </c>
      <c r="H32" s="160">
        <v>1.3869999999999998</v>
      </c>
      <c r="I32" s="119">
        <v>2</v>
      </c>
      <c r="J32" s="119">
        <v>0</v>
      </c>
      <c r="K32" s="119">
        <v>2</v>
      </c>
      <c r="L32" s="119">
        <v>0</v>
      </c>
      <c r="M32" s="119">
        <v>0</v>
      </c>
      <c r="N32" s="119">
        <v>0</v>
      </c>
      <c r="O32" s="119">
        <v>0</v>
      </c>
    </row>
    <row r="33" spans="2:15">
      <c r="B33" s="74"/>
      <c r="C33" s="74" t="s">
        <v>268</v>
      </c>
      <c r="D33" s="74" t="s">
        <v>277</v>
      </c>
      <c r="E33" s="159" t="s">
        <v>275</v>
      </c>
      <c r="F33" s="159" t="s">
        <v>276</v>
      </c>
      <c r="G33" s="160">
        <v>0.29899999999999999</v>
      </c>
      <c r="H33" s="160">
        <v>0.29899999999999999</v>
      </c>
      <c r="I33" s="119">
        <v>1223</v>
      </c>
      <c r="J33" s="119">
        <v>0</v>
      </c>
      <c r="K33" s="119">
        <v>1223</v>
      </c>
      <c r="L33" s="119">
        <v>0</v>
      </c>
      <c r="M33" s="119">
        <v>0</v>
      </c>
      <c r="N33" s="119">
        <v>0</v>
      </c>
      <c r="O33" s="119">
        <v>0</v>
      </c>
    </row>
    <row r="34" spans="2:15">
      <c r="B34" s="74"/>
      <c r="C34" s="74" t="s">
        <v>268</v>
      </c>
      <c r="D34" s="74" t="s">
        <v>277</v>
      </c>
      <c r="E34" s="159" t="s">
        <v>275</v>
      </c>
      <c r="F34" s="159" t="s">
        <v>276</v>
      </c>
      <c r="G34" s="160">
        <v>1.7439417460855779</v>
      </c>
      <c r="H34" s="160">
        <v>1.7439417460855779</v>
      </c>
      <c r="I34" s="119">
        <v>241</v>
      </c>
      <c r="J34" s="119">
        <v>0</v>
      </c>
      <c r="K34" s="119">
        <v>241</v>
      </c>
      <c r="L34" s="119">
        <v>0</v>
      </c>
      <c r="M34" s="119">
        <v>0</v>
      </c>
      <c r="N34" s="119">
        <v>0</v>
      </c>
      <c r="O34" s="119">
        <v>0</v>
      </c>
    </row>
    <row r="35" spans="2:15">
      <c r="B35" s="74"/>
      <c r="C35" s="74" t="s">
        <v>268</v>
      </c>
      <c r="D35" s="74" t="s">
        <v>277</v>
      </c>
      <c r="E35" s="159" t="s">
        <v>270</v>
      </c>
      <c r="F35" s="159" t="s">
        <v>276</v>
      </c>
      <c r="G35" s="160">
        <v>0.14723093074876972</v>
      </c>
      <c r="H35" s="160">
        <v>0.14723093074876972</v>
      </c>
      <c r="I35" s="119">
        <v>77121</v>
      </c>
      <c r="J35" s="119">
        <v>0</v>
      </c>
      <c r="K35" s="119">
        <v>77121</v>
      </c>
      <c r="L35" s="119">
        <v>0</v>
      </c>
      <c r="M35" s="119">
        <v>0</v>
      </c>
      <c r="N35" s="119">
        <v>0</v>
      </c>
      <c r="O35" s="119">
        <v>0</v>
      </c>
    </row>
    <row r="36" spans="2:15">
      <c r="B36" s="74"/>
      <c r="C36" s="74" t="s">
        <v>268</v>
      </c>
      <c r="D36" s="74" t="s">
        <v>274</v>
      </c>
      <c r="E36" s="159" t="s">
        <v>270</v>
      </c>
      <c r="F36" s="159" t="s">
        <v>276</v>
      </c>
      <c r="G36" s="160">
        <v>0.14723093074876972</v>
      </c>
      <c r="H36" s="160">
        <v>0.14723093074876972</v>
      </c>
      <c r="I36" s="119">
        <v>378888</v>
      </c>
      <c r="J36" s="119">
        <v>0</v>
      </c>
      <c r="K36" s="119">
        <v>378888</v>
      </c>
      <c r="L36" s="119">
        <v>0</v>
      </c>
      <c r="M36" s="119">
        <v>0</v>
      </c>
      <c r="N36" s="119">
        <v>0</v>
      </c>
      <c r="O36" s="119">
        <v>0</v>
      </c>
    </row>
    <row r="37" spans="2:15">
      <c r="B37" s="74" t="s">
        <v>293</v>
      </c>
      <c r="C37" s="74" t="s">
        <v>268</v>
      </c>
      <c r="D37" s="74" t="s">
        <v>269</v>
      </c>
      <c r="E37" s="159" t="s">
        <v>270</v>
      </c>
      <c r="F37" s="159" t="s">
        <v>294</v>
      </c>
      <c r="G37" s="160">
        <v>0.14892510000000003</v>
      </c>
      <c r="H37" s="160">
        <v>0.14892510000000003</v>
      </c>
      <c r="I37" s="119">
        <v>13088454</v>
      </c>
      <c r="J37" s="119">
        <v>39265363</v>
      </c>
      <c r="K37" s="119">
        <v>52353817</v>
      </c>
      <c r="L37" s="119">
        <v>0</v>
      </c>
      <c r="M37" s="119">
        <v>0</v>
      </c>
      <c r="N37" s="119">
        <v>0</v>
      </c>
      <c r="O37" s="119">
        <v>0</v>
      </c>
    </row>
    <row r="38" spans="2:15">
      <c r="B38" s="74"/>
      <c r="C38" s="74" t="s">
        <v>268</v>
      </c>
      <c r="D38" s="74" t="s">
        <v>283</v>
      </c>
      <c r="E38" s="159" t="s">
        <v>270</v>
      </c>
      <c r="F38" s="159" t="s">
        <v>294</v>
      </c>
      <c r="G38" s="160">
        <v>0.14564374999999985</v>
      </c>
      <c r="H38" s="160">
        <v>0.14564374999999985</v>
      </c>
      <c r="I38" s="119">
        <v>107495198</v>
      </c>
      <c r="J38" s="119">
        <v>0</v>
      </c>
      <c r="K38" s="119">
        <v>107495198</v>
      </c>
      <c r="L38" s="119">
        <v>0</v>
      </c>
      <c r="M38" s="119">
        <v>0</v>
      </c>
      <c r="N38" s="119">
        <v>0</v>
      </c>
      <c r="O38" s="119">
        <v>0</v>
      </c>
    </row>
    <row r="39" spans="2:15">
      <c r="B39" s="74"/>
      <c r="C39" s="74" t="s">
        <v>268</v>
      </c>
      <c r="D39" s="74" t="s">
        <v>283</v>
      </c>
      <c r="E39" s="159" t="s">
        <v>270</v>
      </c>
      <c r="F39" s="159" t="s">
        <v>294</v>
      </c>
      <c r="G39" s="160">
        <v>0.14960400000000007</v>
      </c>
      <c r="H39" s="160">
        <v>0.14960400000000007</v>
      </c>
      <c r="I39" s="119">
        <v>551795</v>
      </c>
      <c r="J39" s="119">
        <v>1655385</v>
      </c>
      <c r="K39" s="119">
        <v>2207180</v>
      </c>
      <c r="L39" s="119">
        <v>0</v>
      </c>
      <c r="M39" s="119">
        <v>0</v>
      </c>
      <c r="N39" s="119">
        <v>0</v>
      </c>
      <c r="O39" s="119">
        <v>0</v>
      </c>
    </row>
    <row r="40" spans="2:15">
      <c r="B40" s="74"/>
      <c r="C40" s="74" t="s">
        <v>268</v>
      </c>
      <c r="D40" s="74" t="s">
        <v>295</v>
      </c>
      <c r="E40" s="159" t="s">
        <v>296</v>
      </c>
      <c r="F40" s="159" t="s">
        <v>294</v>
      </c>
      <c r="G40" s="160">
        <v>0.14281499999999991</v>
      </c>
      <c r="H40" s="160">
        <v>0.14281499999999991</v>
      </c>
      <c r="I40" s="119">
        <v>0</v>
      </c>
      <c r="J40" s="119">
        <v>0</v>
      </c>
      <c r="K40" s="119">
        <v>0</v>
      </c>
      <c r="L40" s="119">
        <v>45200000</v>
      </c>
      <c r="M40" s="119">
        <v>0</v>
      </c>
      <c r="N40" s="119">
        <v>0</v>
      </c>
      <c r="O40" s="119">
        <v>45200000</v>
      </c>
    </row>
    <row r="41" spans="2:15">
      <c r="B41" s="74"/>
      <c r="C41" s="74" t="s">
        <v>268</v>
      </c>
      <c r="D41" s="74" t="s">
        <v>297</v>
      </c>
      <c r="E41" s="159" t="s">
        <v>296</v>
      </c>
      <c r="F41" s="159" t="s">
        <v>294</v>
      </c>
      <c r="G41" s="160">
        <v>0.14960400000000007</v>
      </c>
      <c r="H41" s="160">
        <v>0.14960400000000007</v>
      </c>
      <c r="I41" s="119">
        <v>18453850</v>
      </c>
      <c r="J41" s="119">
        <v>0</v>
      </c>
      <c r="K41" s="119">
        <v>18453850</v>
      </c>
      <c r="L41" s="119">
        <v>0</v>
      </c>
      <c r="M41" s="119">
        <v>0</v>
      </c>
      <c r="N41" s="119">
        <v>0</v>
      </c>
      <c r="O41" s="119">
        <v>0</v>
      </c>
    </row>
    <row r="42" spans="2:15">
      <c r="B42" s="74" t="s">
        <v>284</v>
      </c>
      <c r="C42" s="74" t="s">
        <v>268</v>
      </c>
      <c r="D42" s="74" t="s">
        <v>285</v>
      </c>
      <c r="E42" s="159" t="s">
        <v>270</v>
      </c>
      <c r="F42" s="159" t="s">
        <v>286</v>
      </c>
      <c r="G42" s="160">
        <v>7.0199999999999999E-2</v>
      </c>
      <c r="H42" s="160">
        <v>6.8500000000000005E-2</v>
      </c>
      <c r="I42" s="119">
        <v>9298380</v>
      </c>
      <c r="J42" s="119">
        <v>0</v>
      </c>
      <c r="K42" s="119">
        <v>9298380</v>
      </c>
      <c r="L42" s="119">
        <v>0</v>
      </c>
      <c r="M42" s="119">
        <v>519218952</v>
      </c>
      <c r="N42" s="119">
        <v>0</v>
      </c>
      <c r="O42" s="119">
        <v>519218952</v>
      </c>
    </row>
    <row r="43" spans="2:15">
      <c r="B43" s="75"/>
      <c r="C43" s="76"/>
      <c r="D43" s="75"/>
      <c r="E43" s="76"/>
      <c r="F43" s="76"/>
      <c r="G43" s="77"/>
      <c r="H43" s="77" t="s">
        <v>326</v>
      </c>
      <c r="I43" s="78">
        <f t="shared" ref="I43:O43" si="1">SUM(I23:I42)</f>
        <v>156956526</v>
      </c>
      <c r="J43" s="78">
        <f t="shared" si="1"/>
        <v>194261913</v>
      </c>
      <c r="K43" s="78">
        <f t="shared" si="1"/>
        <v>351218439</v>
      </c>
      <c r="L43" s="78">
        <f t="shared" si="1"/>
        <v>45200000</v>
      </c>
      <c r="M43" s="78">
        <f t="shared" si="1"/>
        <v>519218952</v>
      </c>
      <c r="N43" s="78">
        <f t="shared" si="1"/>
        <v>0</v>
      </c>
      <c r="O43" s="78">
        <f t="shared" si="1"/>
        <v>564418952</v>
      </c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19:K19"/>
    <mergeCell ref="L19:O19"/>
    <mergeCell ref="I20:J20"/>
    <mergeCell ref="L20:N20"/>
    <mergeCell ref="B21:B22"/>
    <mergeCell ref="D21:D22"/>
    <mergeCell ref="E21:E22"/>
    <mergeCell ref="F21:F22"/>
    <mergeCell ref="G21:G22"/>
    <mergeCell ref="H21:H22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39"/>
  <sheetViews>
    <sheetView showGridLines="0" zoomScaleNormal="100" workbookViewId="0">
      <selection activeCell="H69" sqref="H69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79"/>
      <c r="E1" s="80"/>
    </row>
    <row r="2" spans="2:30" ht="6" customHeight="1">
      <c r="B2" s="79"/>
      <c r="E2" s="80"/>
    </row>
    <row r="3" spans="2:30" s="2" customFormat="1" ht="12.75" customHeight="1">
      <c r="B3" s="81" t="s">
        <v>149</v>
      </c>
      <c r="I3" s="210" t="s">
        <v>25</v>
      </c>
      <c r="J3" s="211"/>
      <c r="K3" s="210" t="s">
        <v>26</v>
      </c>
      <c r="L3" s="211"/>
      <c r="M3" s="214" t="s">
        <v>27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14" t="s">
        <v>58</v>
      </c>
      <c r="C4" s="214" t="s">
        <v>59</v>
      </c>
      <c r="D4" s="214" t="s">
        <v>60</v>
      </c>
      <c r="E4" s="214" t="s">
        <v>61</v>
      </c>
      <c r="F4" s="214" t="s">
        <v>28</v>
      </c>
      <c r="G4" s="214" t="s">
        <v>14</v>
      </c>
      <c r="H4" s="214" t="s">
        <v>62</v>
      </c>
      <c r="I4" s="214" t="s">
        <v>23</v>
      </c>
      <c r="J4" s="214" t="s">
        <v>24</v>
      </c>
      <c r="K4" s="73">
        <v>45657</v>
      </c>
      <c r="L4" s="73">
        <v>45291</v>
      </c>
      <c r="M4" s="21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>
      <c r="B5" s="215"/>
      <c r="C5" s="215"/>
      <c r="D5" s="215"/>
      <c r="E5" s="215"/>
      <c r="F5" s="215"/>
      <c r="G5" s="215"/>
      <c r="H5" s="215"/>
      <c r="I5" s="215"/>
      <c r="J5" s="215"/>
      <c r="K5" s="72" t="s">
        <v>30</v>
      </c>
      <c r="L5" s="72" t="s">
        <v>30</v>
      </c>
      <c r="M5" s="2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>
      <c r="B6" s="166">
        <v>268</v>
      </c>
      <c r="C6" s="166" t="s">
        <v>298</v>
      </c>
      <c r="D6" s="167">
        <v>243002.4800000001</v>
      </c>
      <c r="E6" s="166" t="s">
        <v>299</v>
      </c>
      <c r="F6" s="82">
        <v>6.5000000000000002E-2</v>
      </c>
      <c r="G6" s="82">
        <v>6.9000004621887892E-2</v>
      </c>
      <c r="H6" s="168">
        <v>46266</v>
      </c>
      <c r="I6" s="166" t="s">
        <v>300</v>
      </c>
      <c r="J6" s="166" t="s">
        <v>300</v>
      </c>
      <c r="K6" s="167">
        <v>1659901</v>
      </c>
      <c r="L6" s="167">
        <v>1417351</v>
      </c>
      <c r="M6" s="166" t="s">
        <v>313</v>
      </c>
    </row>
    <row r="7" spans="2:30">
      <c r="B7" s="166">
        <v>268</v>
      </c>
      <c r="C7" s="166" t="s">
        <v>301</v>
      </c>
      <c r="D7" s="167">
        <v>1215012.4000000001</v>
      </c>
      <c r="E7" s="166" t="s">
        <v>299</v>
      </c>
      <c r="F7" s="82">
        <v>6.5000000000000002E-2</v>
      </c>
      <c r="G7" s="82">
        <v>6.9000004621887892E-2</v>
      </c>
      <c r="H7" s="168">
        <v>46266</v>
      </c>
      <c r="I7" s="166" t="s">
        <v>300</v>
      </c>
      <c r="J7" s="166" t="s">
        <v>300</v>
      </c>
      <c r="K7" s="167">
        <v>8299505</v>
      </c>
      <c r="L7" s="167">
        <v>7086755</v>
      </c>
      <c r="M7" s="166" t="s">
        <v>313</v>
      </c>
    </row>
    <row r="8" spans="2:30">
      <c r="B8" s="166">
        <v>530</v>
      </c>
      <c r="C8" s="166" t="s">
        <v>302</v>
      </c>
      <c r="D8" s="167">
        <v>4500000</v>
      </c>
      <c r="E8" s="166" t="s">
        <v>299</v>
      </c>
      <c r="F8" s="82">
        <v>0.04</v>
      </c>
      <c r="G8" s="82">
        <v>4.3136349949623176E-2</v>
      </c>
      <c r="H8" s="168">
        <v>46880</v>
      </c>
      <c r="I8" s="166" t="s">
        <v>300</v>
      </c>
      <c r="J8" s="166" t="s">
        <v>303</v>
      </c>
      <c r="K8" s="167">
        <v>1076320</v>
      </c>
      <c r="L8" s="167">
        <v>1028042</v>
      </c>
      <c r="M8" s="166" t="s">
        <v>313</v>
      </c>
    </row>
    <row r="9" spans="2:30">
      <c r="B9" s="166">
        <v>551</v>
      </c>
      <c r="C9" s="166" t="s">
        <v>304</v>
      </c>
      <c r="D9" s="167">
        <v>2863636.5</v>
      </c>
      <c r="E9" s="166" t="s">
        <v>299</v>
      </c>
      <c r="F9" s="82">
        <v>5.7000000000000002E-2</v>
      </c>
      <c r="G9" s="82">
        <v>5.7023564023129317E-2</v>
      </c>
      <c r="H9" s="168">
        <v>47406</v>
      </c>
      <c r="I9" s="166" t="s">
        <v>300</v>
      </c>
      <c r="J9" s="166" t="s">
        <v>300</v>
      </c>
      <c r="K9" s="167">
        <v>11090745</v>
      </c>
      <c r="L9" s="167">
        <v>10738446</v>
      </c>
      <c r="M9" s="166" t="s">
        <v>313</v>
      </c>
    </row>
    <row r="10" spans="2:30">
      <c r="B10" s="166">
        <v>551</v>
      </c>
      <c r="C10" s="166" t="s">
        <v>305</v>
      </c>
      <c r="D10" s="167">
        <v>4500000</v>
      </c>
      <c r="E10" s="166" t="s">
        <v>299</v>
      </c>
      <c r="F10" s="82">
        <v>4.7E-2</v>
      </c>
      <c r="G10" s="82">
        <v>4.954038833074121E-2</v>
      </c>
      <c r="H10" s="168">
        <v>47631</v>
      </c>
      <c r="I10" s="166" t="s">
        <v>300</v>
      </c>
      <c r="J10" s="166" t="s">
        <v>300</v>
      </c>
      <c r="K10" s="167">
        <v>29497821</v>
      </c>
      <c r="L10" s="167">
        <v>14510822</v>
      </c>
      <c r="M10" s="166" t="s">
        <v>313</v>
      </c>
    </row>
    <row r="11" spans="2:30">
      <c r="B11" s="166">
        <v>816</v>
      </c>
      <c r="C11" s="166" t="s">
        <v>306</v>
      </c>
      <c r="D11" s="167">
        <v>5000000</v>
      </c>
      <c r="E11" s="166" t="s">
        <v>299</v>
      </c>
      <c r="F11" s="82">
        <v>2.7E-2</v>
      </c>
      <c r="G11" s="82">
        <v>3.3852357363574413E-2</v>
      </c>
      <c r="H11" s="168">
        <v>51812</v>
      </c>
      <c r="I11" s="166" t="s">
        <v>300</v>
      </c>
      <c r="J11" s="166" t="s">
        <v>303</v>
      </c>
      <c r="K11" s="167">
        <v>873749</v>
      </c>
      <c r="L11" s="167">
        <v>833095</v>
      </c>
      <c r="M11" s="166" t="s">
        <v>313</v>
      </c>
    </row>
    <row r="12" spans="2:30">
      <c r="B12" s="166" t="s">
        <v>307</v>
      </c>
      <c r="C12" s="166" t="s">
        <v>308</v>
      </c>
      <c r="D12" s="167">
        <v>524346000</v>
      </c>
      <c r="E12" s="166" t="s">
        <v>270</v>
      </c>
      <c r="F12" s="82">
        <v>5.1499999999999997E-2</v>
      </c>
      <c r="G12" s="82">
        <v>5.3008118880477767E-2</v>
      </c>
      <c r="H12" s="168">
        <v>45700</v>
      </c>
      <c r="I12" s="166" t="s">
        <v>300</v>
      </c>
      <c r="J12" s="166" t="s">
        <v>303</v>
      </c>
      <c r="K12" s="167">
        <v>0</v>
      </c>
      <c r="L12" s="167">
        <v>9523014</v>
      </c>
      <c r="M12" s="166" t="s">
        <v>314</v>
      </c>
    </row>
    <row r="13" spans="2:30">
      <c r="B13" s="166" t="s">
        <v>307</v>
      </c>
      <c r="C13" s="166" t="s">
        <v>308</v>
      </c>
      <c r="D13" s="167">
        <v>350000000</v>
      </c>
      <c r="E13" s="166" t="s">
        <v>270</v>
      </c>
      <c r="F13" s="82">
        <v>6.6250000000000003E-2</v>
      </c>
      <c r="G13" s="82">
        <v>6.7110010261788297E-2</v>
      </c>
      <c r="H13" s="168">
        <v>53005</v>
      </c>
      <c r="I13" s="166" t="s">
        <v>300</v>
      </c>
      <c r="J13" s="166" t="s">
        <v>303</v>
      </c>
      <c r="K13" s="167">
        <v>8882808</v>
      </c>
      <c r="L13" s="167">
        <v>7817524</v>
      </c>
      <c r="M13" s="166" t="s">
        <v>314</v>
      </c>
    </row>
    <row r="14" spans="2:30" ht="12.75" customHeight="1">
      <c r="B14" s="166" t="s">
        <v>307</v>
      </c>
      <c r="C14" s="166" t="s">
        <v>308</v>
      </c>
      <c r="D14" s="167">
        <v>974789000</v>
      </c>
      <c r="E14" s="166" t="s">
        <v>270</v>
      </c>
      <c r="F14" s="82">
        <v>4.3749999999999997E-2</v>
      </c>
      <c r="G14" s="82">
        <v>4.9476825333688731E-2</v>
      </c>
      <c r="H14" s="168">
        <v>46585</v>
      </c>
      <c r="I14" s="166" t="s">
        <v>300</v>
      </c>
      <c r="J14" s="166" t="s">
        <v>303</v>
      </c>
      <c r="K14" s="167">
        <v>21286019</v>
      </c>
      <c r="L14" s="167">
        <v>18651449</v>
      </c>
      <c r="M14" s="166" t="s">
        <v>314</v>
      </c>
    </row>
    <row r="15" spans="2:30" customFormat="1">
      <c r="B15" s="166" t="s">
        <v>307</v>
      </c>
      <c r="C15" s="166" t="s">
        <v>308</v>
      </c>
      <c r="D15" s="167">
        <v>650000000</v>
      </c>
      <c r="E15" s="166" t="s">
        <v>270</v>
      </c>
      <c r="F15" s="82">
        <v>6.0385062499999975E-2</v>
      </c>
      <c r="G15" s="82">
        <v>6.4820257903116962E-2</v>
      </c>
      <c r="H15" s="168">
        <v>47996</v>
      </c>
      <c r="I15" s="166" t="s">
        <v>300</v>
      </c>
      <c r="J15" s="166" t="s">
        <v>303</v>
      </c>
      <c r="K15" s="167">
        <v>3702489</v>
      </c>
      <c r="L15" s="167">
        <v>0</v>
      </c>
      <c r="M15" s="166" t="s">
        <v>314</v>
      </c>
    </row>
    <row r="16" spans="2:30" ht="15.65" customHeight="1">
      <c r="B16" s="166">
        <v>940</v>
      </c>
      <c r="C16" s="166" t="s">
        <v>309</v>
      </c>
      <c r="D16" s="167">
        <v>7000000</v>
      </c>
      <c r="E16" s="166" t="s">
        <v>299</v>
      </c>
      <c r="F16" s="82">
        <v>1.9E-2</v>
      </c>
      <c r="G16" s="82">
        <v>1.8692827874828399E-2</v>
      </c>
      <c r="H16" s="168">
        <v>47233</v>
      </c>
      <c r="I16" s="166" t="s">
        <v>300</v>
      </c>
      <c r="J16" s="166" t="s">
        <v>303</v>
      </c>
      <c r="K16" s="167">
        <v>918165</v>
      </c>
      <c r="L16" s="167">
        <v>879271</v>
      </c>
      <c r="M16" s="166" t="s">
        <v>313</v>
      </c>
    </row>
    <row r="17" spans="2:30" s="2" customFormat="1" ht="12.75" customHeight="1">
      <c r="B17" s="166">
        <v>941</v>
      </c>
      <c r="C17" s="166" t="s">
        <v>310</v>
      </c>
      <c r="D17" s="167">
        <v>3000000</v>
      </c>
      <c r="E17" s="166" t="s">
        <v>299</v>
      </c>
      <c r="F17" s="82">
        <v>2.1999999999999999E-2</v>
      </c>
      <c r="G17" s="82">
        <v>2.2798086400226847E-2</v>
      </c>
      <c r="H17" s="168">
        <v>52717</v>
      </c>
      <c r="I17" s="166" t="s">
        <v>300</v>
      </c>
      <c r="J17" s="166" t="s">
        <v>303</v>
      </c>
      <c r="K17" s="167">
        <v>420279</v>
      </c>
      <c r="L17" s="167">
        <v>402476</v>
      </c>
      <c r="M17" s="166" t="s">
        <v>313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2:30" s="2" customFormat="1">
      <c r="B18" s="166">
        <v>940</v>
      </c>
      <c r="C18" s="166" t="s">
        <v>311</v>
      </c>
      <c r="D18" s="167">
        <v>3000000</v>
      </c>
      <c r="E18" s="166" t="s">
        <v>299</v>
      </c>
      <c r="F18" s="82">
        <v>6.4999999999999997E-3</v>
      </c>
      <c r="G18" s="82">
        <v>5.6045493116567702E-3</v>
      </c>
      <c r="H18" s="168">
        <v>47178</v>
      </c>
      <c r="I18" s="166" t="s">
        <v>300</v>
      </c>
      <c r="J18" s="166" t="s">
        <v>303</v>
      </c>
      <c r="K18" s="167">
        <v>249324</v>
      </c>
      <c r="L18" s="167">
        <v>238763</v>
      </c>
      <c r="M18" s="166" t="s">
        <v>313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2:30" s="2" customFormat="1">
      <c r="B19" s="166">
        <v>941</v>
      </c>
      <c r="C19" s="166" t="s">
        <v>312</v>
      </c>
      <c r="D19" s="167">
        <v>6000000</v>
      </c>
      <c r="E19" s="166" t="s">
        <v>299</v>
      </c>
      <c r="F19" s="82">
        <v>1.2500000000000001E-2</v>
      </c>
      <c r="G19" s="82">
        <v>1.1162772558893863E-2</v>
      </c>
      <c r="H19" s="168">
        <v>53022</v>
      </c>
      <c r="I19" s="166" t="s">
        <v>300</v>
      </c>
      <c r="J19" s="166" t="s">
        <v>303</v>
      </c>
      <c r="K19" s="167">
        <v>957497</v>
      </c>
      <c r="L19" s="167">
        <v>2183903</v>
      </c>
      <c r="M19" s="166" t="s">
        <v>313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2:30" ht="12.75" customHeight="1">
      <c r="B20" s="78"/>
      <c r="C20" s="78"/>
      <c r="D20" s="78"/>
      <c r="E20" s="78"/>
      <c r="F20" s="78"/>
      <c r="G20" s="216" t="s">
        <v>70</v>
      </c>
      <c r="H20" s="217"/>
      <c r="I20" s="217"/>
      <c r="J20" s="218"/>
      <c r="K20" s="78">
        <f>SUM(K6:K19)</f>
        <v>88914622</v>
      </c>
      <c r="L20" s="78">
        <f>SUM(L6:L19)</f>
        <v>75310911</v>
      </c>
      <c r="M20" s="78"/>
    </row>
    <row r="21" spans="2:30">
      <c r="L21" s="83"/>
    </row>
    <row r="22" spans="2:30" ht="12.75" customHeight="1">
      <c r="B22" s="81"/>
      <c r="C22" s="2"/>
      <c r="D22" s="2"/>
      <c r="E22" s="2"/>
      <c r="F22" s="2"/>
      <c r="G22" s="2"/>
      <c r="H22" s="2"/>
      <c r="I22" s="210" t="s">
        <v>25</v>
      </c>
      <c r="J22" s="211"/>
      <c r="K22" s="210" t="s">
        <v>26</v>
      </c>
      <c r="L22" s="211"/>
      <c r="M22" s="214" t="s">
        <v>27</v>
      </c>
    </row>
    <row r="23" spans="2:30" ht="12.75" customHeight="1">
      <c r="B23" s="214" t="s">
        <v>58</v>
      </c>
      <c r="C23" s="214" t="s">
        <v>59</v>
      </c>
      <c r="D23" s="214" t="s">
        <v>60</v>
      </c>
      <c r="E23" s="214" t="s">
        <v>61</v>
      </c>
      <c r="F23" s="214" t="s">
        <v>28</v>
      </c>
      <c r="G23" s="214" t="s">
        <v>14</v>
      </c>
      <c r="H23" s="214" t="s">
        <v>62</v>
      </c>
      <c r="I23" s="214" t="s">
        <v>23</v>
      </c>
      <c r="J23" s="214" t="s">
        <v>24</v>
      </c>
      <c r="K23" s="73">
        <f>+K4</f>
        <v>45657</v>
      </c>
      <c r="L23" s="73">
        <f>+L4</f>
        <v>45291</v>
      </c>
      <c r="M23" s="219"/>
    </row>
    <row r="24" spans="2:30" ht="12.75" customHeight="1">
      <c r="B24" s="215"/>
      <c r="C24" s="215"/>
      <c r="D24" s="215"/>
      <c r="E24" s="215"/>
      <c r="F24" s="215"/>
      <c r="G24" s="215"/>
      <c r="H24" s="215"/>
      <c r="I24" s="215"/>
      <c r="J24" s="215"/>
      <c r="K24" s="72" t="s">
        <v>30</v>
      </c>
      <c r="L24" s="72" t="s">
        <v>30</v>
      </c>
      <c r="M24" s="215"/>
    </row>
    <row r="25" spans="2:30">
      <c r="B25" s="166">
        <v>268</v>
      </c>
      <c r="C25" s="166" t="s">
        <v>298</v>
      </c>
      <c r="D25" s="167">
        <v>243002.4800000001</v>
      </c>
      <c r="E25" s="166" t="s">
        <v>299</v>
      </c>
      <c r="F25" s="82">
        <v>6.5000000000000002E-2</v>
      </c>
      <c r="G25" s="82">
        <v>6.9000004621887892E-2</v>
      </c>
      <c r="H25" s="168">
        <v>46266</v>
      </c>
      <c r="I25" s="166" t="s">
        <v>300</v>
      </c>
      <c r="J25" s="166" t="s">
        <v>300</v>
      </c>
      <c r="K25" s="167">
        <v>1728995</v>
      </c>
      <c r="L25" s="167">
        <v>3223725</v>
      </c>
      <c r="M25" s="166" t="s">
        <v>313</v>
      </c>
    </row>
    <row r="26" spans="2:30">
      <c r="B26" s="166">
        <v>268</v>
      </c>
      <c r="C26" s="166" t="s">
        <v>301</v>
      </c>
      <c r="D26" s="167">
        <v>1215012.4000000001</v>
      </c>
      <c r="E26" s="166" t="s">
        <v>299</v>
      </c>
      <c r="F26" s="82">
        <v>6.5000000000000002E-2</v>
      </c>
      <c r="G26" s="82">
        <v>6.9000004621887892E-2</v>
      </c>
      <c r="H26" s="168">
        <v>46266</v>
      </c>
      <c r="I26" s="166" t="s">
        <v>300</v>
      </c>
      <c r="J26" s="166" t="s">
        <v>300</v>
      </c>
      <c r="K26" s="167">
        <v>8644977</v>
      </c>
      <c r="L26" s="167">
        <v>16118624</v>
      </c>
      <c r="M26" s="166" t="s">
        <v>313</v>
      </c>
    </row>
    <row r="27" spans="2:30">
      <c r="B27" s="166">
        <v>530</v>
      </c>
      <c r="C27" s="166" t="s">
        <v>302</v>
      </c>
      <c r="D27" s="167">
        <v>4500000</v>
      </c>
      <c r="E27" s="166" t="s">
        <v>299</v>
      </c>
      <c r="F27" s="82">
        <v>0.04</v>
      </c>
      <c r="G27" s="82">
        <v>4.3136349949623176E-2</v>
      </c>
      <c r="H27" s="168">
        <v>46880</v>
      </c>
      <c r="I27" s="166" t="s">
        <v>300</v>
      </c>
      <c r="J27" s="166" t="s">
        <v>303</v>
      </c>
      <c r="K27" s="167">
        <v>171144260</v>
      </c>
      <c r="L27" s="167">
        <v>163464338</v>
      </c>
      <c r="M27" s="166" t="s">
        <v>313</v>
      </c>
    </row>
    <row r="28" spans="2:30">
      <c r="B28" s="166">
        <v>551</v>
      </c>
      <c r="C28" s="166" t="s">
        <v>304</v>
      </c>
      <c r="D28" s="167">
        <v>2863636.5</v>
      </c>
      <c r="E28" s="166" t="s">
        <v>299</v>
      </c>
      <c r="F28" s="82">
        <v>5.7000000000000002E-2</v>
      </c>
      <c r="G28" s="82">
        <v>5.7023564023129317E-2</v>
      </c>
      <c r="H28" s="168">
        <v>47406</v>
      </c>
      <c r="I28" s="166" t="s">
        <v>300</v>
      </c>
      <c r="J28" s="166" t="s">
        <v>300</v>
      </c>
      <c r="K28" s="167">
        <v>41909190</v>
      </c>
      <c r="L28" s="167">
        <v>50167369</v>
      </c>
      <c r="M28" s="166" t="s">
        <v>313</v>
      </c>
    </row>
    <row r="29" spans="2:30">
      <c r="B29" s="166">
        <v>551</v>
      </c>
      <c r="C29" s="166" t="s">
        <v>305</v>
      </c>
      <c r="D29" s="167">
        <v>4500000</v>
      </c>
      <c r="E29" s="166" t="s">
        <v>299</v>
      </c>
      <c r="F29" s="82">
        <v>4.7E-2</v>
      </c>
      <c r="G29" s="82">
        <v>4.954038833074121E-2</v>
      </c>
      <c r="H29" s="168">
        <v>47631</v>
      </c>
      <c r="I29" s="166" t="s">
        <v>300</v>
      </c>
      <c r="J29" s="166" t="s">
        <v>300</v>
      </c>
      <c r="K29" s="167">
        <v>128572441</v>
      </c>
      <c r="L29" s="167">
        <v>150363729</v>
      </c>
      <c r="M29" s="166" t="s">
        <v>313</v>
      </c>
    </row>
    <row r="30" spans="2:30">
      <c r="B30" s="166">
        <v>816</v>
      </c>
      <c r="C30" s="166" t="s">
        <v>306</v>
      </c>
      <c r="D30" s="167">
        <v>5000000</v>
      </c>
      <c r="E30" s="166" t="s">
        <v>299</v>
      </c>
      <c r="F30" s="82">
        <v>2.7E-2</v>
      </c>
      <c r="G30" s="82">
        <v>3.3852357363574413E-2</v>
      </c>
      <c r="H30" s="168">
        <v>51812</v>
      </c>
      <c r="I30" s="166" t="s">
        <v>300</v>
      </c>
      <c r="J30" s="166" t="s">
        <v>303</v>
      </c>
      <c r="K30" s="167">
        <v>174246280</v>
      </c>
      <c r="L30" s="167">
        <v>166133837</v>
      </c>
      <c r="M30" s="166" t="s">
        <v>313</v>
      </c>
    </row>
    <row r="31" spans="2:30">
      <c r="B31" s="166" t="s">
        <v>307</v>
      </c>
      <c r="C31" s="166" t="s">
        <v>308</v>
      </c>
      <c r="D31" s="167">
        <v>524346000</v>
      </c>
      <c r="E31" s="166" t="s">
        <v>270</v>
      </c>
      <c r="F31" s="82">
        <v>5.1499999999999997E-2</v>
      </c>
      <c r="G31" s="82">
        <v>5.3008118880477767E-2</v>
      </c>
      <c r="H31" s="168">
        <v>45700</v>
      </c>
      <c r="I31" s="166" t="s">
        <v>300</v>
      </c>
      <c r="J31" s="166" t="s">
        <v>303</v>
      </c>
      <c r="K31" s="167">
        <v>0</v>
      </c>
      <c r="L31" s="167">
        <v>458131299</v>
      </c>
      <c r="M31" s="166" t="s">
        <v>314</v>
      </c>
    </row>
    <row r="32" spans="2:30">
      <c r="B32" s="166" t="s">
        <v>307</v>
      </c>
      <c r="C32" s="166" t="s">
        <v>308</v>
      </c>
      <c r="D32" s="167">
        <v>350000000</v>
      </c>
      <c r="E32" s="166" t="s">
        <v>270</v>
      </c>
      <c r="F32" s="82">
        <v>6.6250000000000003E-2</v>
      </c>
      <c r="G32" s="82">
        <v>6.7110010261788297E-2</v>
      </c>
      <c r="H32" s="168">
        <v>53005</v>
      </c>
      <c r="I32" s="166" t="s">
        <v>300</v>
      </c>
      <c r="J32" s="166" t="s">
        <v>303</v>
      </c>
      <c r="K32" s="167">
        <v>345894514</v>
      </c>
      <c r="L32" s="167">
        <v>304412569</v>
      </c>
      <c r="M32" s="166" t="s">
        <v>314</v>
      </c>
    </row>
    <row r="33" spans="2:13">
      <c r="B33" s="166" t="s">
        <v>307</v>
      </c>
      <c r="C33" s="166" t="s">
        <v>308</v>
      </c>
      <c r="D33" s="167">
        <v>974789000</v>
      </c>
      <c r="E33" s="166" t="s">
        <v>270</v>
      </c>
      <c r="F33" s="82">
        <v>4.3749999999999997E-2</v>
      </c>
      <c r="G33" s="82">
        <v>4.9476825333688731E-2</v>
      </c>
      <c r="H33" s="168">
        <v>46585</v>
      </c>
      <c r="I33" s="166" t="s">
        <v>300</v>
      </c>
      <c r="J33" s="166" t="s">
        <v>303</v>
      </c>
      <c r="K33" s="167">
        <v>954305803</v>
      </c>
      <c r="L33" s="167">
        <v>835990860</v>
      </c>
      <c r="M33" s="166" t="s">
        <v>314</v>
      </c>
    </row>
    <row r="34" spans="2:13">
      <c r="B34" s="166" t="s">
        <v>307</v>
      </c>
      <c r="C34" s="166" t="s">
        <v>308</v>
      </c>
      <c r="D34" s="167">
        <v>650000000</v>
      </c>
      <c r="E34" s="166" t="s">
        <v>270</v>
      </c>
      <c r="F34" s="82">
        <v>6.0385062499999975E-2</v>
      </c>
      <c r="G34" s="82">
        <v>6.4820257903116962E-2</v>
      </c>
      <c r="H34" s="168">
        <v>47996</v>
      </c>
      <c r="I34" s="166" t="s">
        <v>300</v>
      </c>
      <c r="J34" s="166" t="s">
        <v>303</v>
      </c>
      <c r="K34" s="167">
        <v>633059005</v>
      </c>
      <c r="L34" s="167">
        <v>0</v>
      </c>
      <c r="M34" s="166" t="s">
        <v>314</v>
      </c>
    </row>
    <row r="35" spans="2:13">
      <c r="B35" s="166">
        <v>940</v>
      </c>
      <c r="C35" s="166" t="s">
        <v>309</v>
      </c>
      <c r="D35" s="167">
        <v>7000000</v>
      </c>
      <c r="E35" s="166" t="s">
        <v>299</v>
      </c>
      <c r="F35" s="82">
        <v>1.9E-2</v>
      </c>
      <c r="G35" s="82">
        <v>1.8692827874828399E-2</v>
      </c>
      <c r="H35" s="168">
        <v>47233</v>
      </c>
      <c r="I35" s="166" t="s">
        <v>300</v>
      </c>
      <c r="J35" s="166" t="s">
        <v>303</v>
      </c>
      <c r="K35" s="167">
        <v>269262594</v>
      </c>
      <c r="L35" s="167">
        <v>257810427</v>
      </c>
      <c r="M35" s="166" t="s">
        <v>313</v>
      </c>
    </row>
    <row r="36" spans="2:13">
      <c r="B36" s="166">
        <v>941</v>
      </c>
      <c r="C36" s="166" t="s">
        <v>310</v>
      </c>
      <c r="D36" s="167">
        <v>3000000</v>
      </c>
      <c r="E36" s="166" t="s">
        <v>299</v>
      </c>
      <c r="F36" s="82">
        <v>2.1999999999999999E-2</v>
      </c>
      <c r="G36" s="82">
        <v>2.2798086400226847E-2</v>
      </c>
      <c r="H36" s="168">
        <v>52717</v>
      </c>
      <c r="I36" s="166" t="s">
        <v>300</v>
      </c>
      <c r="J36" s="166" t="s">
        <v>303</v>
      </c>
      <c r="K36" s="167">
        <v>113832010</v>
      </c>
      <c r="L36" s="167">
        <v>109352949</v>
      </c>
      <c r="M36" s="166" t="s">
        <v>313</v>
      </c>
    </row>
    <row r="37" spans="2:13">
      <c r="B37" s="166">
        <v>940</v>
      </c>
      <c r="C37" s="166" t="s">
        <v>311</v>
      </c>
      <c r="D37" s="167">
        <v>3000000</v>
      </c>
      <c r="E37" s="166" t="s">
        <v>299</v>
      </c>
      <c r="F37" s="82">
        <v>6.4999999999999997E-3</v>
      </c>
      <c r="G37" s="82">
        <v>5.6045493116567702E-3</v>
      </c>
      <c r="H37" s="168">
        <v>47178</v>
      </c>
      <c r="I37" s="166" t="s">
        <v>300</v>
      </c>
      <c r="J37" s="166" t="s">
        <v>303</v>
      </c>
      <c r="K37" s="167">
        <v>115676663</v>
      </c>
      <c r="L37" s="167">
        <v>110745033</v>
      </c>
      <c r="M37" s="166" t="s">
        <v>313</v>
      </c>
    </row>
    <row r="38" spans="2:13">
      <c r="B38" s="166">
        <v>941</v>
      </c>
      <c r="C38" s="166" t="s">
        <v>312</v>
      </c>
      <c r="D38" s="167">
        <v>6000000</v>
      </c>
      <c r="E38" s="166" t="s">
        <v>299</v>
      </c>
      <c r="F38" s="82">
        <v>1.2500000000000001E-2</v>
      </c>
      <c r="G38" s="82">
        <v>1.1162772558893863E-2</v>
      </c>
      <c r="H38" s="168">
        <v>53022</v>
      </c>
      <c r="I38" s="166" t="s">
        <v>300</v>
      </c>
      <c r="J38" s="166" t="s">
        <v>303</v>
      </c>
      <c r="K38" s="167">
        <v>236040586</v>
      </c>
      <c r="L38" s="167">
        <v>224844735</v>
      </c>
      <c r="M38" s="166" t="s">
        <v>313</v>
      </c>
    </row>
    <row r="39" spans="2:13">
      <c r="B39" s="78"/>
      <c r="C39" s="78"/>
      <c r="D39" s="78"/>
      <c r="E39" s="78"/>
      <c r="F39" s="78"/>
      <c r="G39" s="216" t="s">
        <v>71</v>
      </c>
      <c r="H39" s="217"/>
      <c r="I39" s="217"/>
      <c r="J39" s="218"/>
      <c r="K39" s="78">
        <f>SUM(K25:K38)</f>
        <v>3194317318</v>
      </c>
      <c r="L39" s="78">
        <f>SUM(L25:L38)</f>
        <v>2850759494</v>
      </c>
      <c r="M39" s="78"/>
    </row>
  </sheetData>
  <mergeCells count="26">
    <mergeCell ref="B4:B5"/>
    <mergeCell ref="C4:C5"/>
    <mergeCell ref="D4:D5"/>
    <mergeCell ref="E4:E5"/>
    <mergeCell ref="F4:F5"/>
    <mergeCell ref="G20:J20"/>
    <mergeCell ref="I22:J22"/>
    <mergeCell ref="I3:J3"/>
    <mergeCell ref="K3:L3"/>
    <mergeCell ref="M3:M5"/>
    <mergeCell ref="H4:H5"/>
    <mergeCell ref="I4:I5"/>
    <mergeCell ref="J4:J5"/>
    <mergeCell ref="G4:G5"/>
    <mergeCell ref="G39:J39"/>
    <mergeCell ref="K22:L22"/>
    <mergeCell ref="M22:M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ACTIVOS</vt:lpstr>
      <vt:lpstr>PASIVOS</vt:lpstr>
      <vt:lpstr>RESULTADO</vt:lpstr>
      <vt:lpstr>PATRIMONIO</vt:lpstr>
      <vt:lpstr>FLUJO DIRECTO</vt:lpstr>
      <vt:lpstr>NOTA 17.1</vt:lpstr>
      <vt:lpstr>NOTA 17.2 </vt:lpstr>
      <vt:lpstr>NOTA 17.3</vt:lpstr>
      <vt:lpstr>NOTA 17.6</vt:lpstr>
      <vt:lpstr>NOTA 25</vt:lpstr>
      <vt:lpstr>ACTIVOS!Área_de_impresión</vt:lpstr>
      <vt:lpstr>'FLUJO DIRECTO'!Área_de_impresión</vt:lpstr>
      <vt:lpstr>'NOTA 25'!Área_de_impresión</vt:lpstr>
      <vt:lpstr>PASIVOS!Área_de_impresión</vt:lpstr>
      <vt:lpstr>PATRIMONIO!Área_de_impresión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2025-03-07T00:54:46Z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