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3Q/Investor Kit/ESP/"/>
    </mc:Choice>
  </mc:AlternateContent>
  <xr:revisionPtr revIDLastSave="2362" documentId="8_{FD91D686-BEBC-447C-B5A0-D7401EF0EB49}" xr6:coauthVersionLast="47" xr6:coauthVersionMax="47" xr10:uidLastSave="{E89950BE-DFD3-4908-BE56-E5B702F258E8}"/>
  <bookViews>
    <workbookView xWindow="-110" yWindow="-110" windowWidth="19420" windowHeight="10420" tabRatio="911" xr2:uid="{00000000-000D-0000-FFFF-FFFF00000000}"/>
  </bookViews>
  <sheets>
    <sheet name="." sheetId="61" r:id="rId1"/>
    <sheet name="EBITDA" sheetId="62" r:id="rId2"/>
    <sheet name="EERR Resumen" sheetId="71" r:id="rId3"/>
    <sheet name="EERR Q" sheetId="63" r:id="rId4"/>
    <sheet name="EERR x UN" sheetId="76" r:id="rId5"/>
    <sheet name="EEFF x País Q" sheetId="73" r:id="rId6"/>
    <sheet name="Balance x Pais" sheetId="67" r:id="rId7"/>
    <sheet name="Balance Resumen" sheetId="66" r:id="rId8"/>
    <sheet name="dotacion y $ local" sheetId="2" state="hidden" r:id="rId9"/>
    <sheet name="Flujo" sheetId="69" r:id="rId10"/>
    <sheet name="Ratios" sheetId="68" r:id="rId11"/>
  </sheets>
  <definedNames>
    <definedName name="_Toc332286050" localSheetId="1">EBITDA!#REF!</definedName>
    <definedName name="_xlnm.Extract" localSheetId="0">#REF!</definedName>
    <definedName name="_xlnm.Extract" localSheetId="7">#REF!</definedName>
    <definedName name="_xlnm.Extract" localSheetId="6">#REF!</definedName>
    <definedName name="_xlnm.Extract" localSheetId="1">#REF!</definedName>
    <definedName name="_xlnm.Extract" localSheetId="5">#REF!</definedName>
    <definedName name="_xlnm.Extract" localSheetId="3">#REF!</definedName>
    <definedName name="_xlnm.Extract" localSheetId="2">#REF!</definedName>
    <definedName name="_xlnm.Extract" localSheetId="4">#REF!</definedName>
    <definedName name="_xlnm.Extract">#REF!</definedName>
    <definedName name="_xlnm.Print_Area" localSheetId="0">#REF!</definedName>
    <definedName name="_xlnm.Print_Area" localSheetId="7">#REF!</definedName>
    <definedName name="_xlnm.Print_Area" localSheetId="6">#REF!</definedName>
    <definedName name="_xlnm.Print_Area" localSheetId="1">#REF!</definedName>
    <definedName name="_xlnm.Print_Area" localSheetId="5">#REF!</definedName>
    <definedName name="_xlnm.Print_Area" localSheetId="3">#REF!</definedName>
    <definedName name="_xlnm.Print_Area" localSheetId="2">#REF!</definedName>
    <definedName name="_xlnm.Print_Area" localSheetId="4">#REF!</definedName>
    <definedName name="_xlnm.Print_Area">#REF!</definedName>
    <definedName name="_xlnm.Database" localSheetId="0">#REF!</definedName>
    <definedName name="_xlnm.Database" localSheetId="7">#REF!</definedName>
    <definedName name="_xlnm.Database" localSheetId="6">#REF!</definedName>
    <definedName name="_xlnm.Database" localSheetId="1">#REF!</definedName>
    <definedName name="_xlnm.Database" localSheetId="5">#REF!</definedName>
    <definedName name="_xlnm.Database" localSheetId="3">#REF!</definedName>
    <definedName name="_xlnm.Database" localSheetId="2">#REF!</definedName>
    <definedName name="_xlnm.Database" localSheetId="4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7">#REF!</definedName>
    <definedName name="felipe" localSheetId="6">#REF!</definedName>
    <definedName name="felipe" localSheetId="1">#REF!</definedName>
    <definedName name="felipe" localSheetId="3">#REF!</definedName>
    <definedName name="felipe" localSheetId="2">#REF!</definedName>
    <definedName name="felipe" localSheetId="4">#REF!</definedName>
    <definedName name="felipe">#REF!</definedName>
    <definedName name="_xlnm.Recorder">#REF!</definedName>
    <definedName name="HIPERMERCADOS">#REF!</definedName>
    <definedName name="plotting.DialogEnd" localSheetId="0">#N/A</definedName>
    <definedName name="plotting.DialogEnd" localSheetId="7">#N/A</definedName>
    <definedName name="plotting.DialogEnd" localSheetId="6">#N/A</definedName>
    <definedName name="plotting.DialogEnd" localSheetId="1">#N/A</definedName>
    <definedName name="plotting.DialogEnd" localSheetId="3">#N/A</definedName>
    <definedName name="plotting.DialogEnd" localSheetId="2">#REF!</definedName>
    <definedName name="plotting.DialogEnd" localSheetId="4">#REF!</definedName>
    <definedName name="plotting.DialogEnd" localSheetId="9">#N/A</definedName>
    <definedName name="plotting.DialogEnd">[0]!plotting.DialogEnd</definedName>
    <definedName name="plotting.DialogOK" localSheetId="0">#N/A</definedName>
    <definedName name="plotting.DialogOK" localSheetId="7">#N/A</definedName>
    <definedName name="plotting.DialogOK" localSheetId="6">#N/A</definedName>
    <definedName name="plotting.DialogOK" localSheetId="1">#N/A</definedName>
    <definedName name="plotting.DialogOK" localSheetId="3">#N/A</definedName>
    <definedName name="plotting.DialogOK" localSheetId="2">#REF!</definedName>
    <definedName name="plotting.DialogOK" localSheetId="4">#REF!</definedName>
    <definedName name="plotting.DialogOK" localSheetId="9">#N/A</definedName>
    <definedName name="plotting.DialogOK">[0]!plotting.DialogOK</definedName>
    <definedName name="_xlnm.Print_Titles" localSheetId="0">#REF!</definedName>
    <definedName name="_xlnm.Print_Titles" localSheetId="7">#REF!</definedName>
    <definedName name="_xlnm.Print_Titles" localSheetId="6">#REF!</definedName>
    <definedName name="_xlnm.Print_Titles" localSheetId="1">#REF!</definedName>
    <definedName name="_xlnm.Print_Titles" localSheetId="5">#REF!</definedName>
    <definedName name="_xlnm.Print_Titles" localSheetId="3">#REF!</definedName>
    <definedName name="_xlnm.Print_Titles" localSheetId="2">#REF!</definedName>
    <definedName name="_xlnm.Print_Titles" localSheetId="4">#REF!</definedName>
    <definedName name="_xlnm.Print_Titles">#REF!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73" l="1"/>
  <c r="L37" i="73"/>
  <c r="E37" i="73"/>
  <c r="C37" i="73"/>
  <c r="F8" i="76"/>
  <c r="M50" i="76"/>
  <c r="M49" i="76"/>
  <c r="M48" i="76"/>
  <c r="M47" i="76"/>
  <c r="M46" i="76"/>
  <c r="M45" i="76"/>
  <c r="M44" i="76"/>
  <c r="L50" i="76"/>
  <c r="F50" i="76"/>
  <c r="G50" i="76" s="1"/>
  <c r="L49" i="76"/>
  <c r="L48" i="76"/>
  <c r="L47" i="76"/>
  <c r="L46" i="76"/>
  <c r="L45" i="76"/>
  <c r="L44" i="76"/>
  <c r="L51" i="76"/>
  <c r="F51" i="76"/>
  <c r="G45" i="76"/>
  <c r="G46" i="76"/>
  <c r="G47" i="76"/>
  <c r="G48" i="76"/>
  <c r="G49" i="76"/>
  <c r="G44" i="76"/>
  <c r="F49" i="76"/>
  <c r="F48" i="76"/>
  <c r="F47" i="76"/>
  <c r="F46" i="76"/>
  <c r="F45" i="76"/>
  <c r="F44" i="76"/>
  <c r="J70" i="76"/>
  <c r="I70" i="76"/>
  <c r="D70" i="76"/>
  <c r="C70" i="76"/>
  <c r="J53" i="76"/>
  <c r="I53" i="76"/>
  <c r="D53" i="76"/>
  <c r="C53" i="76"/>
  <c r="J42" i="76"/>
  <c r="I42" i="76"/>
  <c r="D42" i="76"/>
  <c r="C42" i="76"/>
  <c r="D26" i="76"/>
  <c r="C26" i="76"/>
  <c r="H37" i="73" l="1"/>
  <c r="M5" i="73"/>
  <c r="N5" i="73"/>
  <c r="O5" i="73"/>
  <c r="Q5" i="73"/>
  <c r="R5" i="73"/>
  <c r="L5" i="73"/>
  <c r="J26" i="76"/>
  <c r="I26" i="76"/>
  <c r="B26" i="62"/>
  <c r="B14" i="62"/>
  <c r="G28" i="63"/>
  <c r="I28" i="63"/>
  <c r="F4" i="2" l="1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D4" i="2" l="1"/>
  <c r="M4" i="2" s="1"/>
  <c r="L4" i="2"/>
  <c r="L9" i="76" l="1"/>
  <c r="L7" i="76"/>
  <c r="L11" i="76"/>
  <c r="L10" i="76"/>
  <c r="L8" i="76"/>
  <c r="L18" i="76" l="1"/>
  <c r="L15" i="76"/>
  <c r="L17" i="76"/>
  <c r="L14" i="76"/>
  <c r="L20" i="76"/>
  <c r="L30" i="76"/>
  <c r="L16" i="76"/>
  <c r="L29" i="76"/>
  <c r="L12" i="76" l="1"/>
  <c r="L6" i="76"/>
  <c r="L34" i="76"/>
  <c r="L33" i="76"/>
  <c r="L28" i="76"/>
  <c r="L19" i="76" l="1"/>
  <c r="L13" i="76"/>
  <c r="L36" i="76"/>
  <c r="L32" i="76"/>
  <c r="L31" i="76" l="1"/>
  <c r="L35" i="76" l="1"/>
  <c r="L38" i="76" l="1"/>
  <c r="L21" i="76"/>
  <c r="L39" i="76"/>
  <c r="L23" i="76" l="1"/>
  <c r="L22" i="76"/>
  <c r="L37" i="76"/>
  <c r="F30" i="76" l="1"/>
  <c r="F15" i="76"/>
  <c r="F11" i="76" l="1"/>
  <c r="F18" i="76"/>
  <c r="F34" i="76"/>
  <c r="F29" i="76" l="1"/>
  <c r="F28" i="76"/>
  <c r="F31" i="76" l="1"/>
  <c r="F36" i="76" l="1"/>
  <c r="F32" i="76"/>
  <c r="F10" i="76" l="1"/>
  <c r="F7" i="76"/>
  <c r="F33" i="76" l="1"/>
  <c r="F14" i="76"/>
  <c r="F35" i="76" l="1"/>
  <c r="F9" i="76" l="1"/>
  <c r="F38" i="76"/>
  <c r="F39" i="76"/>
  <c r="F20" i="76"/>
  <c r="F17" i="76"/>
  <c r="F16" i="76"/>
  <c r="F37" i="76"/>
  <c r="F21" i="76" l="1"/>
  <c r="F6" i="76" l="1"/>
  <c r="F12" i="76"/>
  <c r="F19" i="76" l="1"/>
  <c r="F13" i="76"/>
  <c r="F22" i="76" l="1"/>
  <c r="F23" i="76"/>
</calcChain>
</file>

<file path=xl/sharedStrings.xml><?xml version="1.0" encoding="utf-8"?>
<sst xmlns="http://schemas.openxmlformats.org/spreadsheetml/2006/main" count="660" uniqueCount="206">
  <si>
    <t>TABLAS DETALLE FINANCIERO</t>
  </si>
  <si>
    <t>EBITDA</t>
  </si>
  <si>
    <t>%</t>
  </si>
  <si>
    <t>Ganancia (pérdida)</t>
  </si>
  <si>
    <t>Costo financiero neto</t>
  </si>
  <si>
    <t>Resultado unidades de indexación</t>
  </si>
  <si>
    <t>Resultado de variación de TC</t>
  </si>
  <si>
    <t>Impuesto a la renta</t>
  </si>
  <si>
    <t>Depreciación y Amortización</t>
  </si>
  <si>
    <t>Revaluación de activos</t>
  </si>
  <si>
    <t>SM</t>
  </si>
  <si>
    <t>CC</t>
  </si>
  <si>
    <t>MdH</t>
  </si>
  <si>
    <t>TxD</t>
  </si>
  <si>
    <t>SF</t>
  </si>
  <si>
    <t>Otros</t>
  </si>
  <si>
    <t>Resultado neto</t>
  </si>
  <si>
    <t>EBIT</t>
  </si>
  <si>
    <t>EERR RESUMEN</t>
  </si>
  <si>
    <t>Reportado</t>
  </si>
  <si>
    <t>Excl. IAS29</t>
  </si>
  <si>
    <t>Margen Bruto</t>
  </si>
  <si>
    <t>ESTADO DE RESULTADOS CONSOLIDADO TRIMESTRE</t>
  </si>
  <si>
    <t>∆ %</t>
  </si>
  <si>
    <t>Ingresos</t>
  </si>
  <si>
    <t>Costo de Ventas</t>
  </si>
  <si>
    <t>Ganancia Bruta</t>
  </si>
  <si>
    <t>Gasto de Administración y Ventas</t>
  </si>
  <si>
    <t>Otros ingresos, por función</t>
  </si>
  <si>
    <t>Otras ganancias (pérdidas)</t>
  </si>
  <si>
    <t>Resultado Operacional</t>
  </si>
  <si>
    <t>Participación ganancias (pérdidas) de asociadas</t>
  </si>
  <si>
    <t>Costo Financiero Neto</t>
  </si>
  <si>
    <t>Variaciones tipo de cambio</t>
  </si>
  <si>
    <t>Resultado por Unidades de Reajuste</t>
  </si>
  <si>
    <t>Resultado No Operacional</t>
  </si>
  <si>
    <t>Resultado antes de impuestos</t>
  </si>
  <si>
    <t>EBITDA Ajustado</t>
  </si>
  <si>
    <t>Margen EBITDA Ajustado (%)</t>
  </si>
  <si>
    <t>Revaluación de Activos</t>
  </si>
  <si>
    <t>Impuesto diferido Revaluación de Activos</t>
  </si>
  <si>
    <t>Efecto neto Revaluación Activos</t>
  </si>
  <si>
    <t>ESTADOS FINANCIEROS POR NEGOCIO Y PAÍS</t>
  </si>
  <si>
    <t>ML ∆ %</t>
  </si>
  <si>
    <t>CLP MM</t>
  </si>
  <si>
    <t>Chile</t>
  </si>
  <si>
    <t>Argentina</t>
  </si>
  <si>
    <t>Brasil</t>
  </si>
  <si>
    <t>Perú</t>
  </si>
  <si>
    <t>Colombia</t>
  </si>
  <si>
    <t>Resultado Bruto</t>
  </si>
  <si>
    <t>Mejoramiento del Hogar</t>
  </si>
  <si>
    <t>Tiendas por Departamento</t>
  </si>
  <si>
    <t>Centros Comerciales</t>
  </si>
  <si>
    <t>Servicios Financieros</t>
  </si>
  <si>
    <t>Dep &amp; Amortizaciones</t>
  </si>
  <si>
    <t>BALANCE CONSOLIDADO</t>
  </si>
  <si>
    <t>MM CLP</t>
  </si>
  <si>
    <t>Activos Corrientes</t>
  </si>
  <si>
    <t xml:space="preserve">TOTAL ACTIVOS </t>
  </si>
  <si>
    <t>Pasivos Corrientes</t>
  </si>
  <si>
    <t>TOTAL PASIVOS</t>
  </si>
  <si>
    <t>Participaciones no controladoras</t>
  </si>
  <si>
    <t>PATRIMONIO TOTAL</t>
  </si>
  <si>
    <t>TOTAL PATRIMONIO Y PASIVOS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</si>
  <si>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</si>
  <si>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</si>
  <si>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</si>
  <si>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</si>
  <si>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</si>
  <si>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</si>
  <si>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</si>
  <si>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</si>
  <si>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</si>
  <si>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</si>
  <si>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</si>
  <si>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</si>
  <si>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</si>
  <si>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</si>
  <si>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</si>
  <si>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</si>
  <si>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</si>
  <si>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</si>
  <si>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</si>
  <si>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</si>
  <si>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</si>
  <si>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</si>
  <si>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</si>
  <si>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</si>
  <si>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</si>
  <si>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</si>
  <si>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</si>
  <si>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Total Pasivos Financieros</t>
  </si>
  <si>
    <t>(-) efectivo y equivalentes al efectivo</t>
  </si>
  <si>
    <t>(-) otros activos financieros, corrientes y no corrientes</t>
  </si>
  <si>
    <t>Deuda Financiera Neta</t>
  </si>
  <si>
    <t>Deuda Financiera Neta reportada</t>
  </si>
  <si>
    <t>(en veces)</t>
  </si>
  <si>
    <t>Deuda Financiera Neta / EBITDA Ajustado</t>
  </si>
  <si>
    <t>Deuda Financiera Bruta / EBITDA Ajustado</t>
  </si>
  <si>
    <t>Cobertura de Gastos Financieros</t>
  </si>
  <si>
    <t>Deuda Financiera / Patrimonio</t>
  </si>
  <si>
    <t>Total Pasivos / Patrimonio</t>
  </si>
  <si>
    <t>Activos Corrientes / Pasivos Corrientes</t>
  </si>
  <si>
    <t>FLUJO DE EFECTIVO</t>
  </si>
  <si>
    <t>Flujo de actividades de operación</t>
  </si>
  <si>
    <t>Flujo de actividades de inversión</t>
  </si>
  <si>
    <t>Flujo de actividades de financiamiento</t>
  </si>
  <si>
    <t>Consolidado</t>
  </si>
  <si>
    <t>Ajuste IAS29</t>
  </si>
  <si>
    <t>Ajuste Inflación</t>
  </si>
  <si>
    <t>Ajuste Conversión</t>
  </si>
  <si>
    <t>GAV</t>
  </si>
  <si>
    <t>Excl IAS29</t>
  </si>
  <si>
    <t>Res. Operacional</t>
  </si>
  <si>
    <t>Mg EBITDA Ajustado</t>
  </si>
  <si>
    <t>Particip. Asociadas</t>
  </si>
  <si>
    <t>TOTAL</t>
  </si>
  <si>
    <t>CLP millones</t>
  </si>
  <si>
    <t xml:space="preserve">Var % </t>
  </si>
  <si>
    <t>Var %</t>
  </si>
  <si>
    <t>Ingresos Online</t>
  </si>
  <si>
    <t>Ingresos Offline</t>
  </si>
  <si>
    <t xml:space="preserve">Total Ingresos </t>
  </si>
  <si>
    <t xml:space="preserve">Ganancia Bruta </t>
  </si>
  <si>
    <t xml:space="preserve">R. Operacional </t>
  </si>
  <si>
    <t xml:space="preserve">R. No operacional </t>
  </si>
  <si>
    <t xml:space="preserve">Impuestos </t>
  </si>
  <si>
    <t>Utilidad</t>
  </si>
  <si>
    <t>Millones de CLP</t>
  </si>
  <si>
    <t>millones de CLP</t>
  </si>
  <si>
    <t>Utilidad (pérdida)</t>
  </si>
  <si>
    <t>Utilidad (pérdida) de la controladora</t>
  </si>
  <si>
    <t>Utilidad (pérdida) de minoritarias</t>
  </si>
  <si>
    <t>Total Activos</t>
  </si>
  <si>
    <t>Total Pasivos</t>
  </si>
  <si>
    <t>Total Patrimonio</t>
  </si>
  <si>
    <t>Estados Financieros por Unidad de Negocio</t>
  </si>
  <si>
    <t>Estado de Resultados Trimestre</t>
  </si>
  <si>
    <t>Estado de Resultados Resumen</t>
  </si>
  <si>
    <t>Estado de Resultados YTD</t>
  </si>
  <si>
    <t>Balance Resumen</t>
  </si>
  <si>
    <t>Balance por País</t>
  </si>
  <si>
    <t>Ratios</t>
  </si>
  <si>
    <t>Flujo</t>
  </si>
  <si>
    <t>Trimestre</t>
  </si>
  <si>
    <t>CLP</t>
  </si>
  <si>
    <t>Supermercado</t>
  </si>
  <si>
    <t>Estados Financieros por País Trimestre</t>
  </si>
  <si>
    <t>Estados Financieros por País Acumulado</t>
  </si>
  <si>
    <t>YTD23</t>
  </si>
  <si>
    <t>EBITDA AJUSTADO</t>
  </si>
  <si>
    <t>Nota: La venta online y física en la sección "Reportado" es reflejo de una asignación proporcional de los efectos de hiperinflación y conversión de moneda tanto a la venta física como online. Se podría considerar un estimado.</t>
  </si>
  <si>
    <t>EEUU</t>
  </si>
  <si>
    <t>N.A.</t>
  </si>
  <si>
    <t>N.A</t>
  </si>
  <si>
    <t>Uruguay</t>
  </si>
  <si>
    <t>Otros Ingresos1</t>
  </si>
  <si>
    <r>
      <rPr>
        <vertAlign val="superscript"/>
        <sz val="11"/>
        <color theme="1"/>
        <rFont val="Montserrat"/>
      </rPr>
      <t xml:space="preserve">1 </t>
    </r>
    <r>
      <rPr>
        <sz val="11"/>
        <color theme="1"/>
        <rFont val="Montserrat"/>
      </rPr>
      <t>Otros incluye ingresos de Centros Comerciales, Servicios Financieros y Otros administrativos</t>
    </r>
  </si>
  <si>
    <t>∆ ML %</t>
  </si>
  <si>
    <t>INGRESOS
CLP millones</t>
  </si>
  <si>
    <t>EBITDA Ajustado
CLP millones</t>
  </si>
  <si>
    <t>Mg</t>
  </si>
  <si>
    <t>Excl. IAS 29</t>
  </si>
  <si>
    <t xml:space="preserve">(+) Total pasivos por arrendamientos </t>
  </si>
  <si>
    <t>Activos No Corrientes</t>
  </si>
  <si>
    <t>Pasivos No Corrientes</t>
  </si>
  <si>
    <t>Patrimonio de la controladora</t>
  </si>
  <si>
    <t>Ajuste inflación</t>
  </si>
  <si>
    <t>Ajuste conversión</t>
  </si>
  <si>
    <t>DIC 23</t>
  </si>
  <si>
    <t>Var. vs 2023</t>
  </si>
  <si>
    <t>Variación vs 2023</t>
  </si>
  <si>
    <t>YTD24</t>
  </si>
  <si>
    <t>Abreviaciones</t>
  </si>
  <si>
    <t>Utilidad Neta de Revalorización de Activos</t>
  </si>
  <si>
    <t>Utilidad Líquida Distribuible</t>
  </si>
  <si>
    <t>Acumulado</t>
  </si>
  <si>
    <t>Margen EBITDA Ajustado</t>
  </si>
  <si>
    <t>Margen  EBITDA Ajustado</t>
  </si>
  <si>
    <t>EBITDA
CLP millones</t>
  </si>
  <si>
    <t>-</t>
  </si>
  <si>
    <t>3T24</t>
  </si>
  <si>
    <t>3T23</t>
  </si>
  <si>
    <t>Var. %</t>
  </si>
  <si>
    <t>9M24</t>
  </si>
  <si>
    <t>9M23</t>
  </si>
  <si>
    <t>-51 bps</t>
  </si>
  <si>
    <t>-136 bps</t>
  </si>
  <si>
    <t>20 bps</t>
  </si>
  <si>
    <t>-86 bps</t>
  </si>
  <si>
    <t>16 bps</t>
  </si>
  <si>
    <t>-11 bps</t>
  </si>
  <si>
    <t>-23 bps</t>
  </si>
  <si>
    <t>-59 bps</t>
  </si>
  <si>
    <t>Otros Ingresos (1)</t>
  </si>
  <si>
    <t>IAS 29 (sept-24)</t>
  </si>
  <si>
    <t>IAS 29 (sept-23)</t>
  </si>
  <si>
    <t>66 bps</t>
  </si>
  <si>
    <t>64 bps</t>
  </si>
  <si>
    <t>501 bps</t>
  </si>
  <si>
    <t>1160 bps</t>
  </si>
  <si>
    <t>En millones de pesos chilenos a septiembre 2024</t>
  </si>
  <si>
    <t>SEPT 24</t>
  </si>
  <si>
    <t>NIC 29</t>
  </si>
  <si>
    <t>Excl. NIC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</si>
</sst>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_(* #,##0_);_(* \(#,##0\);_(* &quot;-&quot;??_);_(@_)"/>
  </numFmts>
  <fonts count="2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 Light"/>
      <family val="2"/>
    </font>
    <font>
      <sz val="12"/>
      <name val="Calibri Light"/>
      <family val="2"/>
    </font>
    <font>
      <b/>
      <sz val="12"/>
      <color rgb="FFC00000"/>
      <name val="Calibri Light"/>
      <family val="2"/>
    </font>
    <font>
      <b/>
      <sz val="18"/>
      <color rgb="FF0080FF"/>
      <name val="Calibri Light"/>
      <family val="2"/>
    </font>
    <font>
      <sz val="8"/>
      <color theme="1"/>
      <name val="Montserrat"/>
    </font>
    <font>
      <b/>
      <sz val="11"/>
      <color theme="9"/>
      <name val="Montserrat"/>
    </font>
    <font>
      <sz val="11"/>
      <color theme="1"/>
      <name val="Montserrat"/>
    </font>
    <font>
      <b/>
      <sz val="18"/>
      <color rgb="FF0080FF"/>
      <name val="Montserrat"/>
    </font>
    <font>
      <sz val="8"/>
      <color theme="1" tint="0.499984740745262"/>
      <name val="Montserrat"/>
    </font>
    <font>
      <b/>
      <sz val="8"/>
      <color theme="1" tint="0.499984740745262"/>
      <name val="Montserrat"/>
    </font>
    <font>
      <b/>
      <sz val="8"/>
      <color theme="4" tint="-0.249977111117893"/>
      <name val="Montserrat"/>
    </font>
    <font>
      <b/>
      <sz val="11"/>
      <color rgb="FF006DFF"/>
      <name val="Montserrat"/>
    </font>
    <font>
      <b/>
      <sz val="11"/>
      <color rgb="FF00E8A4"/>
      <name val="Montserrat"/>
    </font>
    <font>
      <sz val="8"/>
      <color theme="4" tint="-0.249977111117893"/>
      <name val="Montserrat"/>
    </font>
    <font>
      <b/>
      <sz val="11"/>
      <name val="Montserrat"/>
    </font>
    <font>
      <sz val="11"/>
      <name val="Montserrat"/>
    </font>
    <font>
      <b/>
      <sz val="11"/>
      <color theme="1"/>
      <name val="Montserrat"/>
    </font>
    <font>
      <b/>
      <sz val="16"/>
      <color rgb="FF0080FF"/>
      <name val="Montserrat"/>
    </font>
    <font>
      <b/>
      <sz val="12"/>
      <color rgb="FF595959"/>
      <name val="Montserrat"/>
    </font>
    <font>
      <b/>
      <i/>
      <sz val="11"/>
      <color rgb="FF595959"/>
      <name val="Montserrat"/>
    </font>
    <font>
      <b/>
      <sz val="11"/>
      <color rgb="FFFFFFFF"/>
      <name val="Montserrat"/>
    </font>
    <font>
      <i/>
      <sz val="11"/>
      <color theme="1"/>
      <name val="Montserrat"/>
    </font>
    <font>
      <b/>
      <sz val="11"/>
      <color theme="0"/>
      <name val="Montserrat"/>
    </font>
    <font>
      <b/>
      <sz val="11"/>
      <color rgb="FF595959"/>
      <name val="Montserrat"/>
    </font>
    <font>
      <sz val="10"/>
      <color rgb="FF000000"/>
      <name val="Montserrat"/>
    </font>
    <font>
      <vertAlign val="superscript"/>
      <sz val="11"/>
      <color theme="1"/>
      <name val="Montserrat"/>
    </font>
    <font>
      <sz val="12"/>
      <color theme="1"/>
      <name val="Montserrat"/>
    </font>
    <font>
      <b/>
      <sz val="14"/>
      <color theme="4" tint="-0.249977111117893"/>
      <name val="Montserrat"/>
    </font>
    <font>
      <i/>
      <sz val="14"/>
      <color theme="4" tint="-0.249977111117893"/>
      <name val="Montserrat"/>
    </font>
    <font>
      <sz val="14"/>
      <color theme="1"/>
      <name val="Montserrat"/>
    </font>
    <font>
      <sz val="12"/>
      <name val="Montserrat"/>
    </font>
    <font>
      <sz val="10"/>
      <name val="Montserrat"/>
    </font>
    <font>
      <b/>
      <sz val="10"/>
      <color rgb="FFFFFFFF"/>
      <name val="Montserrat"/>
    </font>
    <font>
      <sz val="10"/>
      <color theme="1"/>
      <name val="Montserrat"/>
    </font>
    <font>
      <sz val="10"/>
      <color theme="1" tint="0.499984740745262"/>
      <name val="Montserrat"/>
    </font>
    <font>
      <b/>
      <sz val="11"/>
      <color rgb="FF0080FF"/>
      <name val="Montserrat"/>
    </font>
    <font>
      <b/>
      <sz val="10"/>
      <color rgb="FF0080FF"/>
      <name val="Montserrat"/>
    </font>
    <font>
      <b/>
      <sz val="9"/>
      <color rgb="FF7F7F7F"/>
      <name val="Montserrat"/>
    </font>
    <font>
      <sz val="9"/>
      <color rgb="FF000000"/>
      <name val="Montserrat"/>
    </font>
    <font>
      <sz val="9"/>
      <color theme="1"/>
      <name val="Montserrat"/>
    </font>
    <font>
      <b/>
      <sz val="11"/>
      <color rgb="FFC00000"/>
      <name val="Montserrat"/>
    </font>
    <font>
      <b/>
      <sz val="12"/>
      <color rgb="FFC00000"/>
      <name val="Montserrat"/>
    </font>
    <font>
      <b/>
      <sz val="12"/>
      <color theme="4" tint="-0.249977111117893"/>
      <name val="Montserrat"/>
    </font>
    <font>
      <i/>
      <sz val="12"/>
      <color rgb="FF0070C0"/>
      <name val="Montserrat"/>
    </font>
    <font>
      <i/>
      <sz val="12"/>
      <color theme="4" tint="-0.249977111117893"/>
      <name val="Montserrat"/>
    </font>
    <font>
      <b/>
      <sz val="12"/>
      <color rgb="FF0080FF"/>
      <name val="Montserrat"/>
    </font>
    <font>
      <i/>
      <sz val="12"/>
      <color theme="1"/>
      <name val="Montserrat"/>
    </font>
    <font>
      <b/>
      <sz val="11"/>
      <color theme="4" tint="-0.249977111117893"/>
      <name val="Montserrat"/>
    </font>
    <font>
      <i/>
      <sz val="14"/>
      <color rgb="FF0070C0"/>
      <name val="Montserrat"/>
    </font>
    <font>
      <i/>
      <sz val="11"/>
      <color rgb="FF0070C0"/>
      <name val="Montserrat"/>
    </font>
    <font>
      <i/>
      <sz val="11"/>
      <color theme="4" tint="-0.249977111117893"/>
      <name val="Montserrat"/>
    </font>
    <font>
      <b/>
      <i/>
      <sz val="12"/>
      <color rgb="FF0080FF"/>
      <name val="Montserrat"/>
    </font>
    <font>
      <b/>
      <sz val="12"/>
      <color theme="0"/>
      <name val="Montserrat"/>
    </font>
    <font>
      <b/>
      <sz val="48"/>
      <color rgb="FF0080FF"/>
      <name val="Montserrat"/>
    </font>
    <font>
      <sz val="11"/>
      <color rgb="FF0080FF"/>
      <name val="Montserrat"/>
    </font>
    <font>
      <u/>
      <sz val="11"/>
      <color theme="10"/>
      <name val="Montserrat"/>
    </font>
    <font>
      <b/>
      <sz val="10"/>
      <color rgb="FF006DFF"/>
      <name val="Montserrat"/>
    </font>
    <font>
      <b/>
      <sz val="10"/>
      <color rgb="FFFF39E0"/>
      <name val="Montserrat"/>
    </font>
    <font>
      <b/>
      <sz val="10"/>
      <color rgb="FF7F7F7F"/>
      <name val="Montserrat"/>
    </font>
    <font>
      <i/>
      <sz val="10"/>
      <color theme="1"/>
      <name val="Montserrat"/>
    </font>
    <font>
      <sz val="8"/>
      <name val="Calibri"/>
      <family val="2"/>
      <scheme val="minor"/>
    </font>
    <font>
      <b/>
      <sz val="9"/>
      <color rgb="FF0080FF"/>
      <name val="Montserrat"/>
    </font>
    <font>
      <b/>
      <sz val="10"/>
      <color theme="1" tint="0.14999847407452621"/>
      <name val="Montserrat"/>
    </font>
    <font>
      <sz val="11"/>
      <color theme="1" tint="0.249977111117893"/>
      <name val="Montserrat"/>
    </font>
    <font>
      <i/>
      <sz val="11"/>
      <color rgb="FF0080FF"/>
      <name val="Montserrat"/>
    </font>
    <font>
      <sz val="11"/>
      <color theme="4" tint="-0.249977111117893"/>
      <name val="Montserrat"/>
    </font>
    <font>
      <sz val="11"/>
      <color theme="1" tint="0.499984740745262"/>
      <name val="Montserrat"/>
    </font>
    <font>
      <b/>
      <sz val="11"/>
      <color theme="1" tint="0.249977111117893"/>
      <name val="Montserrat"/>
    </font>
    <font>
      <sz val="11"/>
      <color rgb="FF4D4D4D"/>
      <name val="Montserrat"/>
    </font>
    <font>
      <b/>
      <sz val="11"/>
      <color rgb="FF4D4D4D"/>
      <name val="Montserrat"/>
    </font>
    <font>
      <sz val="11"/>
      <color rgb="FF003366"/>
      <name val="Montserrat"/>
    </font>
    <font>
      <sz val="11"/>
      <color rgb="FF4F81BD"/>
      <name val="Montserrat"/>
    </font>
    <font>
      <sz val="11"/>
      <color rgb="FF006DFF"/>
      <name val="Montserrat"/>
    </font>
    <font>
      <sz val="11"/>
      <color rgb="FF595959"/>
      <name val="Montserrat"/>
    </font>
    <font>
      <sz val="11"/>
      <color rgb="FFFFFFFF"/>
      <name val="Montserrat"/>
    </font>
    <font>
      <sz val="11"/>
      <color rgb="FF404040"/>
      <name val="Montserrat"/>
    </font>
    <font>
      <b/>
      <sz val="9"/>
      <color theme="0"/>
      <name val="Montserrat"/>
    </font>
    <font>
      <b/>
      <sz val="10"/>
      <color theme="1"/>
      <name val="Montserrat"/>
    </font>
    <font>
      <b/>
      <sz val="10"/>
      <color theme="0"/>
      <name val="Montserrat"/>
    </font>
    <font>
      <sz val="12"/>
      <color theme="1" tint="0.34998626667073579"/>
      <name val="Montserrat"/>
    </font>
  </fonts>
  <fills count="9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80FF"/>
        <bgColor rgb="FF000000"/>
      </patternFill>
    </fill>
    <fill>
      <patternFill patternType="solid">
        <fgColor rgb="FF0080FF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6DFF"/>
      </bottom>
      <diagonal/>
    </border>
    <border>
      <left/>
      <right/>
      <top style="thin">
        <color rgb="FF006DFF"/>
      </top>
      <bottom style="thin">
        <color rgb="FF006DFF"/>
      </bottom>
      <diagonal/>
    </border>
    <border>
      <left/>
      <right/>
      <top style="thin">
        <color rgb="FF006DFF"/>
      </top>
      <bottom/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rgb="FF0080FF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166" fontId="1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7" fillId="20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7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38" borderId="0" applyNumberFormat="0" applyBorder="0" applyAlignment="0" applyProtection="0"/>
    <xf numFmtId="0" fontId="17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0" borderId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5" fillId="0" borderId="0"/>
    <xf numFmtId="0" fontId="20" fillId="0" borderId="0">
      <alignment horizontal="center" wrapText="1"/>
      <protection locked="0"/>
    </xf>
    <xf numFmtId="0" fontId="5" fillId="0" borderId="0"/>
    <xf numFmtId="0" fontId="21" fillId="10" borderId="0" applyNumberFormat="0" applyBorder="0" applyAlignment="0" applyProtection="0"/>
    <xf numFmtId="0" fontId="20" fillId="0" borderId="4" applyAlignment="0">
      <alignment horizontal="center" vertical="center" wrapText="1"/>
    </xf>
    <xf numFmtId="0" fontId="22" fillId="8" borderId="0" applyNumberFormat="0" applyBorder="0" applyAlignment="0">
      <protection hidden="1"/>
    </xf>
    <xf numFmtId="0" fontId="23" fillId="11" borderId="0" applyNumberFormat="0" applyBorder="0" applyAlignment="0" applyProtection="0"/>
    <xf numFmtId="0" fontId="10" fillId="0" borderId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5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2" fontId="13" fillId="0" borderId="0" applyFill="0" applyBorder="0" applyAlignment="0"/>
    <xf numFmtId="172" fontId="13" fillId="0" borderId="0" applyFill="0" applyBorder="0" applyAlignment="0"/>
    <xf numFmtId="183" fontId="13" fillId="0" borderId="0" applyFill="0" applyBorder="0" applyAlignment="0"/>
    <xf numFmtId="184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4" fillId="0" borderId="0" applyFill="0" applyBorder="0" applyProtection="0">
      <alignment horizontal="center"/>
      <protection locked="0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0" fillId="44" borderId="8" applyNumberFormat="0" applyAlignment="0" applyProtection="0"/>
    <xf numFmtId="0" fontId="15" fillId="0" borderId="0">
      <alignment horizontal="center" wrapText="1"/>
      <protection hidden="1"/>
    </xf>
    <xf numFmtId="0" fontId="3" fillId="0" borderId="5">
      <alignment horizontal="center"/>
    </xf>
    <xf numFmtId="186" fontId="9" fillId="0" borderId="0">
      <alignment horizontal="center"/>
    </xf>
    <xf numFmtId="0" fontId="36" fillId="45" borderId="0" applyAlignment="0"/>
    <xf numFmtId="0" fontId="34" fillId="0" borderId="3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1" fontId="13" fillId="0" borderId="0" applyFont="0" applyFill="0" applyBorder="0" applyAlignment="0" applyProtection="0"/>
    <xf numFmtId="187" fontId="39" fillId="0" borderId="0" applyFont="0" applyFill="0" applyBorder="0" applyAlignment="0" applyProtection="0"/>
    <xf numFmtId="39" fontId="40" fillId="0" borderId="0" applyFont="0" applyFill="0" applyBorder="0" applyAlignment="0" applyProtection="0"/>
    <xf numFmtId="18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4" fillId="0" borderId="0"/>
    <xf numFmtId="0" fontId="4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3" fillId="0" borderId="0" applyFill="0" applyBorder="0" applyAlignment="0" applyProtection="0"/>
    <xf numFmtId="0" fontId="44" fillId="0" borderId="0"/>
    <xf numFmtId="0" fontId="45" fillId="0" borderId="0"/>
    <xf numFmtId="0" fontId="46" fillId="46" borderId="0">
      <alignment horizontal="center" vertical="center" wrapText="1"/>
    </xf>
    <xf numFmtId="0" fontId="47" fillId="0" borderId="0" applyFill="0" applyBorder="0" applyAlignment="0" applyProtection="0">
      <protection locked="0"/>
    </xf>
    <xf numFmtId="0" fontId="48" fillId="0" borderId="0" applyNumberFormat="0" applyAlignment="0">
      <alignment horizontal="left"/>
    </xf>
    <xf numFmtId="0" fontId="8" fillId="0" borderId="0"/>
    <xf numFmtId="0" fontId="13" fillId="0" borderId="6"/>
    <xf numFmtId="0" fontId="8" fillId="0" borderId="0"/>
    <xf numFmtId="0" fontId="10" fillId="0" borderId="0" applyNumberFormat="0" applyAlignment="0"/>
    <xf numFmtId="182" fontId="49" fillId="0" borderId="0"/>
    <xf numFmtId="182" fontId="50" fillId="0" borderId="0"/>
    <xf numFmtId="189" fontId="5" fillId="0" borderId="0" applyFill="0" applyBorder="0">
      <alignment horizontal="right"/>
      <protection locked="0"/>
    </xf>
    <xf numFmtId="182" fontId="13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1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34" fillId="6" borderId="0" applyNumberFormat="0" applyFont="0" applyFill="0" applyBorder="0" applyProtection="0">
      <alignment horizontal="left"/>
    </xf>
    <xf numFmtId="0" fontId="51" fillId="14" borderId="7" applyNumberFormat="0" applyAlignment="0" applyProtection="0"/>
    <xf numFmtId="0" fontId="52" fillId="43" borderId="10" applyNumberFormat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4" fontId="12" fillId="0" borderId="0" applyFill="0" applyBorder="0" applyAlignment="0"/>
    <xf numFmtId="0" fontId="5" fillId="0" borderId="0" applyFont="0" applyFill="0" applyBorder="0" applyAlignment="0" applyProtection="0"/>
    <xf numFmtId="195" fontId="8" fillId="0" borderId="0" applyFill="0" applyBorder="0" applyProtection="0"/>
    <xf numFmtId="195" fontId="8" fillId="0" borderId="0" applyFill="0" applyBorder="0" applyProtection="0"/>
    <xf numFmtId="195" fontId="8" fillId="0" borderId="0" applyFill="0" applyBorder="0" applyProtection="0"/>
    <xf numFmtId="38" fontId="15" fillId="0" borderId="11">
      <alignment vertical="center"/>
    </xf>
    <xf numFmtId="38" fontId="15" fillId="0" borderId="11">
      <alignment vertical="center"/>
    </xf>
    <xf numFmtId="38" fontId="15" fillId="0" borderId="11">
      <alignment vertical="center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11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60" fillId="0" borderId="0" applyNumberFormat="0" applyAlignment="0">
      <alignment horizontal="left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26" fillId="0" borderId="0" applyFont="0" applyFill="0" applyBorder="0" applyAlignment="0" applyProtection="0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64" fillId="0" borderId="0"/>
    <xf numFmtId="0" fontId="24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7" fillId="0" borderId="13" applyNumberFormat="0" applyAlignment="0" applyProtection="0">
      <alignment horizontal="left" vertical="center"/>
    </xf>
    <xf numFmtId="0" fontId="57" fillId="0" borderId="1">
      <alignment horizontal="left" vertical="center"/>
    </xf>
    <xf numFmtId="14" fontId="34" fillId="50" borderId="14">
      <alignment horizontal="center" vertical="center" wrapText="1"/>
    </xf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14" fontId="34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70" fillId="51" borderId="0">
      <alignment horizontal="left" wrapText="1" indent="2"/>
    </xf>
    <xf numFmtId="0" fontId="51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7" fillId="52" borderId="0"/>
    <xf numFmtId="9" fontId="8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4" fillId="54" borderId="18">
      <alignment horizontal="left" vertical="center" wrapText="1"/>
    </xf>
    <xf numFmtId="0" fontId="32" fillId="0" borderId="9" applyNumberFormat="0" applyFill="0" applyAlignment="0" applyProtection="0"/>
    <xf numFmtId="0" fontId="30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3" fillId="0" borderId="19">
      <alignment horizontal="left"/>
    </xf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32" fillId="0" borderId="9" applyNumberFormat="0" applyFill="0" applyAlignment="0" applyProtection="0"/>
    <xf numFmtId="200" fontId="71" fillId="55" borderId="0"/>
    <xf numFmtId="186" fontId="5" fillId="54" borderId="0"/>
    <xf numFmtId="202" fontId="72" fillId="8" borderId="3">
      <alignment horizontal="center"/>
    </xf>
    <xf numFmtId="0" fontId="47" fillId="0" borderId="0" applyFill="0" applyBorder="0" applyAlignment="0" applyProtection="0"/>
    <xf numFmtId="0" fontId="47" fillId="0" borderId="0" applyFill="0" applyBorder="0" applyAlignment="0" applyProtection="0"/>
    <xf numFmtId="0" fontId="47" fillId="0" borderId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09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37" fontId="75" fillId="0" borderId="0"/>
    <xf numFmtId="37" fontId="75" fillId="0" borderId="0"/>
    <xf numFmtId="37" fontId="75" fillId="0" borderId="0"/>
    <xf numFmtId="0" fontId="10" fillId="0" borderId="0"/>
    <xf numFmtId="0" fontId="10" fillId="0" borderId="0"/>
    <xf numFmtId="0" fontId="10" fillId="0" borderId="0"/>
    <xf numFmtId="210" fontId="5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2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213" fontId="5" fillId="57" borderId="14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182" fontId="78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214" fontId="79" fillId="0" borderId="21"/>
    <xf numFmtId="214" fontId="79" fillId="0" borderId="21"/>
    <xf numFmtId="0" fontId="28" fillId="43" borderId="7" applyNumberFormat="0" applyAlignment="0" applyProtection="0"/>
    <xf numFmtId="40" fontId="80" fillId="0" borderId="0" applyFont="0" applyFill="0" applyBorder="0" applyAlignment="0" applyProtection="0"/>
    <xf numFmtId="38" fontId="80" fillId="0" borderId="0" applyFont="0" applyFill="0" applyBorder="0" applyAlignment="0" applyProtection="0"/>
    <xf numFmtId="0" fontId="52" fillId="43" borderId="10" applyNumberFormat="0" applyAlignment="0" applyProtection="0"/>
    <xf numFmtId="215" fontId="81" fillId="59" borderId="0">
      <alignment horizontal="right"/>
    </xf>
    <xf numFmtId="0" fontId="82" fillId="60" borderId="0" applyBorder="0">
      <alignment horizontal="center"/>
    </xf>
    <xf numFmtId="0" fontId="8" fillId="0" borderId="0" applyProtection="0"/>
    <xf numFmtId="0" fontId="81" fillId="58" borderId="0"/>
    <xf numFmtId="0" fontId="83" fillId="59" borderId="0" applyBorder="0">
      <alignment horizontal="centerContinuous"/>
    </xf>
    <xf numFmtId="0" fontId="84" fillId="59" borderId="0" applyBorder="0">
      <alignment horizontal="centerContinuous"/>
    </xf>
    <xf numFmtId="0" fontId="85" fillId="61" borderId="10" applyNumberFormat="0" applyAlignment="0" applyProtection="0"/>
    <xf numFmtId="0" fontId="86" fillId="0" borderId="0" applyNumberFormat="0" applyFill="0" applyBorder="0" applyAlignment="0" applyProtection="0"/>
    <xf numFmtId="14" fontId="20" fillId="0" borderId="0">
      <alignment horizontal="center" wrapText="1"/>
      <protection locked="0"/>
    </xf>
    <xf numFmtId="0" fontId="45" fillId="0" borderId="0"/>
    <xf numFmtId="216" fontId="41" fillId="0" borderId="0" applyFont="0" applyFill="0" applyBorder="0" applyAlignment="0" applyProtection="0"/>
    <xf numFmtId="217" fontId="39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1" fillId="0" borderId="0" applyFont="0" applyFill="0" applyBorder="0" applyAlignment="0" applyProtection="0"/>
    <xf numFmtId="221" fontId="39" fillId="0" borderId="0" applyFont="0" applyFill="0" applyBorder="0" applyAlignment="0" applyProtection="0"/>
    <xf numFmtId="222" fontId="41" fillId="0" borderId="0" applyFont="0" applyFill="0" applyBorder="0" applyAlignment="0" applyProtection="0"/>
    <xf numFmtId="223" fontId="39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7" fillId="0" borderId="0">
      <protection locked="0"/>
    </xf>
    <xf numFmtId="0" fontId="5" fillId="0" borderId="0">
      <protection locked="0"/>
    </xf>
    <xf numFmtId="0" fontId="34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167" fontId="88" fillId="0" borderId="0"/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89" fillId="0" borderId="14">
      <alignment horizontal="center"/>
    </xf>
    <xf numFmtId="3" fontId="15" fillId="0" borderId="0" applyFont="0" applyFill="0" applyBorder="0" applyAlignment="0" applyProtection="0"/>
    <xf numFmtId="0" fontId="15" fillId="62" borderId="0" applyNumberFormat="0" applyFont="0" applyBorder="0" applyAlignment="0" applyProtection="0"/>
    <xf numFmtId="227" fontId="5" fillId="0" borderId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0" fontId="45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1" fillId="63" borderId="0"/>
    <xf numFmtId="0" fontId="92" fillId="0" borderId="0"/>
    <xf numFmtId="0" fontId="93" fillId="0" borderId="0"/>
    <xf numFmtId="0" fontId="94" fillId="0" borderId="0"/>
    <xf numFmtId="234" fontId="95" fillId="0" borderId="0" applyNumberFormat="0" applyFill="0" applyBorder="0" applyAlignment="0" applyProtection="0">
      <alignment horizontal="left"/>
    </xf>
    <xf numFmtId="38" fontId="95" fillId="0" borderId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8" fillId="66" borderId="16">
      <alignment vertical="center"/>
    </xf>
    <xf numFmtId="4" fontId="99" fillId="66" borderId="16">
      <alignment vertical="center"/>
    </xf>
    <xf numFmtId="4" fontId="98" fillId="67" borderId="16">
      <alignment vertical="center"/>
    </xf>
    <xf numFmtId="4" fontId="99" fillId="67" borderId="16">
      <alignment vertical="center"/>
    </xf>
    <xf numFmtId="4" fontId="12" fillId="68" borderId="22" applyNumberFormat="0" applyProtection="0">
      <alignment horizontal="left" vertical="center" wrapTex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0" fontId="81" fillId="56" borderId="22" applyNumberFormat="0" applyProtection="0">
      <alignment horizontal="left" vertical="top" indent="1"/>
    </xf>
    <xf numFmtId="0" fontId="100" fillId="70" borderId="0" applyNumberFormat="0" applyProtection="0"/>
    <xf numFmtId="4" fontId="101" fillId="71" borderId="23" applyNumberFormat="0" applyProtection="0">
      <alignment horizontal="left" vertical="center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 applyNumberFormat="0" applyProtection="0">
      <alignment horizontal="right" vertical="center"/>
    </xf>
    <xf numFmtId="4" fontId="102" fillId="74" borderId="22" applyNumberFormat="0" applyProtection="0">
      <alignment horizontal="right" vertical="center"/>
    </xf>
    <xf numFmtId="4" fontId="102" fillId="75" borderId="22" applyNumberFormat="0" applyProtection="0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7" borderId="22" applyNumberFormat="0" applyProtection="0">
      <alignment horizontal="right" vertical="center"/>
    </xf>
    <xf numFmtId="4" fontId="102" fillId="78" borderId="22" applyNumberFormat="0" applyProtection="0">
      <alignment horizontal="right" vertical="center"/>
    </xf>
    <xf numFmtId="4" fontId="102" fillId="76" borderId="22" applyNumberFormat="0" applyProtection="0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79" borderId="22" applyNumberFormat="0" applyProtection="0">
      <alignment horizontal="right" vertical="center"/>
    </xf>
    <xf numFmtId="4" fontId="102" fillId="80" borderId="22" applyNumberFormat="0" applyProtection="0">
      <alignment horizontal="right" vertical="center"/>
    </xf>
    <xf numFmtId="4" fontId="102" fillId="66" borderId="22" applyNumberFormat="0" applyProtection="0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81" borderId="24" applyNumberFormat="0" applyProtection="0">
      <alignment horizontal="left" vertical="center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17" borderId="0" applyNumberFormat="0" applyProtection="0">
      <alignment horizontal="left" vertical="center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3" fillId="72" borderId="0" applyNumberFormat="0" applyProtection="0">
      <alignment horizontal="left" vertical="center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2" fillId="70" borderId="22" applyNumberFormat="0" applyProtection="0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0" fontId="105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 applyNumberFormat="0" applyProtection="0">
      <alignment horizontal="left" vertical="center"/>
    </xf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2" fillId="85" borderId="22" applyNumberFormat="0" applyProtection="0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7" fillId="85" borderId="22" applyNumberFormat="0" applyProtection="0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8" fillId="66" borderId="29">
      <alignment vertical="center"/>
    </xf>
    <xf numFmtId="4" fontId="109" fillId="66" borderId="29">
      <alignment vertical="center"/>
    </xf>
    <xf numFmtId="4" fontId="108" fillId="67" borderId="29">
      <alignment vertical="center"/>
    </xf>
    <xf numFmtId="4" fontId="109" fillId="67" borderId="29">
      <alignment vertical="center"/>
    </xf>
    <xf numFmtId="4" fontId="103" fillId="70" borderId="30" applyNumberFormat="0" applyProtection="0">
      <alignment horizontal="left" vertical="center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0" fontId="12" fillId="58" borderId="22" applyNumberFormat="0" applyProtection="0">
      <alignment horizontal="left" vertical="top" indent="1"/>
    </xf>
    <xf numFmtId="4" fontId="110" fillId="0" borderId="3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11" fillId="66" borderId="29">
      <alignment vertical="center"/>
    </xf>
    <xf numFmtId="4" fontId="112" fillId="66" borderId="29">
      <alignment vertical="center"/>
    </xf>
    <xf numFmtId="4" fontId="111" fillId="67" borderId="29">
      <alignment vertical="center"/>
    </xf>
    <xf numFmtId="4" fontId="112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0" fontId="12" fillId="83" borderId="22" applyNumberFormat="0" applyProtection="0">
      <alignment horizontal="left" vertical="top" indent="1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8" fillId="66" borderId="31">
      <alignment vertical="center"/>
    </xf>
    <xf numFmtId="4" fontId="99" fillId="66" borderId="31">
      <alignment vertical="center"/>
    </xf>
    <xf numFmtId="4" fontId="98" fillId="67" borderId="29">
      <alignment vertical="center"/>
    </xf>
    <xf numFmtId="4" fontId="99" fillId="67" borderId="29">
      <alignment vertical="center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13" fillId="0" borderId="0" applyNumberFormat="0" applyProtection="0">
      <alignment horizontal="left" vertical="center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5" fillId="85" borderId="22" applyNumberFormat="0" applyProtection="0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6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119" fillId="51" borderId="0">
      <alignment wrapText="1"/>
    </xf>
    <xf numFmtId="0" fontId="120" fillId="0" borderId="0">
      <alignment horizontal="center"/>
    </xf>
    <xf numFmtId="0" fontId="38" fillId="0" borderId="2">
      <alignment horizontal="center"/>
    </xf>
    <xf numFmtId="40" fontId="121" fillId="0" borderId="0" applyBorder="0">
      <alignment horizontal="right"/>
    </xf>
    <xf numFmtId="0" fontId="122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49" fontId="12" fillId="0" borderId="0" applyFill="0" applyBorder="0" applyAlignment="0"/>
    <xf numFmtId="236" fontId="13" fillId="0" borderId="0" applyFill="0" applyBorder="0" applyAlignment="0"/>
    <xf numFmtId="237" fontId="13" fillId="0" borderId="0" applyFill="0" applyBorder="0" applyAlignment="0"/>
    <xf numFmtId="0" fontId="6" fillId="0" borderId="0" applyAlignment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15" fillId="0" borderId="0" applyBorder="0"/>
    <xf numFmtId="182" fontId="128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186" fontId="8" fillId="6" borderId="0"/>
    <xf numFmtId="0" fontId="127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8" fillId="70" borderId="0">
      <protection locked="0"/>
    </xf>
    <xf numFmtId="0" fontId="16" fillId="58" borderId="20" applyNumberFormat="0" applyFont="0" applyAlignment="0" applyProtection="0"/>
    <xf numFmtId="0" fontId="123" fillId="0" borderId="0" applyNumberFormat="0" applyFill="0" applyBorder="0" applyAlignment="0" applyProtection="0"/>
    <xf numFmtId="240" fontId="39" fillId="0" borderId="0" applyFont="0" applyFill="0" applyBorder="0" applyAlignment="0" applyProtection="0"/>
    <xf numFmtId="241" fontId="39" fillId="0" borderId="0" applyFont="0" applyFill="0" applyBorder="0" applyAlignment="0" applyProtection="0"/>
    <xf numFmtId="242" fontId="39" fillId="0" borderId="0" applyFont="0" applyFill="0" applyBorder="0" applyAlignment="0" applyProtection="0"/>
    <xf numFmtId="243" fontId="39" fillId="0" borderId="0" applyFont="0" applyFill="0" applyBorder="0" applyAlignment="0" applyProtection="0"/>
    <xf numFmtId="244" fontId="39" fillId="0" borderId="0" applyFont="0" applyFill="0" applyBorder="0" applyAlignment="0" applyProtection="0"/>
    <xf numFmtId="245" fontId="39" fillId="0" borderId="0" applyFont="0" applyFill="0" applyBorder="0" applyAlignment="0" applyProtection="0"/>
    <xf numFmtId="246" fontId="39" fillId="0" borderId="0" applyFont="0" applyFill="0" applyBorder="0" applyAlignment="0" applyProtection="0"/>
    <xf numFmtId="247" fontId="39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1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3" fillId="0" borderId="0">
      <protection locked="0"/>
    </xf>
    <xf numFmtId="0" fontId="5" fillId="0" borderId="0"/>
    <xf numFmtId="0" fontId="55" fillId="0" borderId="0">
      <protection locked="0"/>
    </xf>
    <xf numFmtId="0" fontId="55" fillId="0" borderId="0">
      <protection locked="0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3" fillId="0" borderId="0">
      <protection locked="0"/>
    </xf>
    <xf numFmtId="0" fontId="10" fillId="0" borderId="0"/>
    <xf numFmtId="0" fontId="11" fillId="0" borderId="0"/>
    <xf numFmtId="0" fontId="5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12" fillId="68" borderId="22" applyNumberFormat="0" applyProtection="0">
      <alignment horizontal="left" vertical="center" wrapText="1"/>
    </xf>
    <xf numFmtId="4" fontId="101" fillId="71" borderId="23" applyNumberFormat="0" applyProtection="0">
      <alignment horizontal="left" vertical="center"/>
    </xf>
    <xf numFmtId="4" fontId="103" fillId="81" borderId="24" applyNumberFormat="0" applyProtection="0">
      <alignment horizontal="left" vertical="center"/>
    </xf>
    <xf numFmtId="4" fontId="102" fillId="70" borderId="22" applyNumberFormat="0" applyProtection="0">
      <alignment horizontal="right" vertical="center"/>
    </xf>
    <xf numFmtId="4" fontId="102" fillId="85" borderId="22" applyNumberFormat="0" applyProtection="0">
      <alignment vertical="center"/>
    </xf>
    <xf numFmtId="4" fontId="107" fillId="85" borderId="22" applyNumberFormat="0" applyProtection="0">
      <alignment vertical="center"/>
    </xf>
    <xf numFmtId="4" fontId="103" fillId="70" borderId="30" applyNumberFormat="0" applyProtection="0">
      <alignment horizontal="left" vertical="center"/>
    </xf>
    <xf numFmtId="4" fontId="110" fillId="0" borderId="3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5" fillId="85" borderId="22" applyNumberFormat="0" applyProtection="0">
      <alignment horizontal="right" vertical="center"/>
    </xf>
    <xf numFmtId="0" fontId="64" fillId="0" borderId="0"/>
    <xf numFmtId="0" fontId="64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69" fillId="10" borderId="0" applyNumberFormat="0" applyBorder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125" fillId="0" borderId="0" applyNumberFormat="0" applyFill="0" applyBorder="0" applyAlignment="0" applyProtection="0"/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15" fontId="5" fillId="0" borderId="0" applyFont="0" applyFill="0" applyBorder="0" applyAlignment="0" applyProtection="0"/>
    <xf numFmtId="0" fontId="23" fillId="11" borderId="0" applyNumberFormat="0" applyBorder="0" applyAlignment="0" applyProtection="0"/>
    <xf numFmtId="0" fontId="129" fillId="0" borderId="15" applyNumberFormat="0" applyFill="0" applyAlignment="0" applyProtection="0"/>
    <xf numFmtId="0" fontId="130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61" fillId="14" borderId="7" applyNumberFormat="0" applyAlignment="0" applyProtection="0"/>
    <xf numFmtId="0" fontId="5" fillId="0" borderId="0" applyNumberFormat="0" applyAlignment="0" applyProtection="0"/>
    <xf numFmtId="0" fontId="33" fillId="0" borderId="9" applyNumberFormat="0" applyFill="0" applyAlignment="0" applyProtection="0"/>
    <xf numFmtId="43" fontId="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1" fillId="0" borderId="0"/>
    <xf numFmtId="0" fontId="1" fillId="0" borderId="0"/>
    <xf numFmtId="0" fontId="2" fillId="0" borderId="0"/>
    <xf numFmtId="0" fontId="11" fillId="58" borderId="20" applyNumberFormat="0" applyFont="0" applyAlignment="0" applyProtection="0"/>
    <xf numFmtId="0" fontId="85" fillId="43" borderId="10" applyNumberFormat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2" fillId="68" borderId="22" applyNumberFormat="0" applyProtection="0">
      <alignment horizontal="left" vertical="center" wrapText="1" indent="1" shrinkToFit="1"/>
    </xf>
    <xf numFmtId="0" fontId="13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40" fillId="0" borderId="0">
      <protection locked="0"/>
    </xf>
    <xf numFmtId="15" fontId="5" fillId="0" borderId="0" applyFont="0" applyFill="0" applyBorder="0" applyAlignment="0" applyProtection="0"/>
    <xf numFmtId="0" fontId="61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43" fillId="0" borderId="0" applyNumberFormat="0" applyFill="0" applyBorder="0" applyAlignment="0" applyProtection="0"/>
  </cellStyleXfs>
  <cellXfs count="370">
    <xf numFmtId="0" fontId="0" fillId="0" borderId="0" xfId="0"/>
    <xf numFmtId="0" fontId="4" fillId="3" borderId="0" xfId="0" applyFont="1" applyFill="1"/>
    <xf numFmtId="0" fontId="133" fillId="3" borderId="0" xfId="0" applyFont="1" applyFill="1"/>
    <xf numFmtId="0" fontId="135" fillId="3" borderId="0" xfId="0" applyFont="1" applyFill="1"/>
    <xf numFmtId="0" fontId="132" fillId="3" borderId="0" xfId="0" applyFont="1" applyFill="1"/>
    <xf numFmtId="0" fontId="137" fillId="3" borderId="0" xfId="0" applyFont="1" applyFill="1" applyAlignment="1">
      <alignment horizontal="center" wrapText="1"/>
    </xf>
    <xf numFmtId="0" fontId="135" fillId="2" borderId="0" xfId="0" applyFont="1" applyFill="1" applyAlignment="1">
      <alignment horizontal="left" indent="2"/>
    </xf>
    <xf numFmtId="170" fontId="135" fillId="5" borderId="0" xfId="1" applyNumberFormat="1" applyFont="1" applyFill="1" applyAlignment="1">
      <alignment horizontal="right" indent="1"/>
    </xf>
    <xf numFmtId="170" fontId="135" fillId="5" borderId="0" xfId="1" applyNumberFormat="1" applyFont="1" applyFill="1"/>
    <xf numFmtId="171" fontId="135" fillId="5" borderId="0" xfId="3684" applyNumberFormat="1" applyFont="1" applyFill="1" applyAlignment="1">
      <alignment horizontal="right"/>
    </xf>
    <xf numFmtId="170" fontId="132" fillId="3" borderId="0" xfId="0" applyNumberFormat="1" applyFont="1" applyFill="1"/>
    <xf numFmtId="171" fontId="135" fillId="5" borderId="0" xfId="3684" applyNumberFormat="1" applyFont="1" applyFill="1"/>
    <xf numFmtId="0" fontId="134" fillId="3" borderId="0" xfId="0" applyFont="1" applyFill="1"/>
    <xf numFmtId="3" fontId="134" fillId="3" borderId="0" xfId="0" applyNumberFormat="1" applyFont="1" applyFill="1" applyAlignment="1">
      <alignment horizontal="right"/>
    </xf>
    <xf numFmtId="171" fontId="134" fillId="3" borderId="0" xfId="3684" applyNumberFormat="1" applyFont="1" applyFill="1" applyAlignment="1">
      <alignment horizontal="right" wrapText="1"/>
    </xf>
    <xf numFmtId="0" fontId="136" fillId="3" borderId="0" xfId="0" applyFont="1" applyFill="1"/>
    <xf numFmtId="0" fontId="134" fillId="4" borderId="0" xfId="0" applyFont="1" applyFill="1"/>
    <xf numFmtId="1" fontId="134" fillId="4" borderId="0" xfId="0" applyNumberFormat="1" applyFont="1" applyFill="1" applyAlignment="1">
      <alignment horizontal="center" wrapText="1"/>
    </xf>
    <xf numFmtId="3" fontId="134" fillId="4" borderId="0" xfId="0" applyNumberFormat="1" applyFont="1" applyFill="1" applyAlignment="1">
      <alignment horizontal="right"/>
    </xf>
    <xf numFmtId="0" fontId="64" fillId="3" borderId="0" xfId="0" applyFont="1" applyFill="1"/>
    <xf numFmtId="0" fontId="132" fillId="3" borderId="0" xfId="0" applyFont="1" applyFill="1" applyAlignment="1">
      <alignment horizontal="right"/>
    </xf>
    <xf numFmtId="1" fontId="134" fillId="4" borderId="0" xfId="0" applyNumberFormat="1" applyFont="1" applyFill="1" applyAlignment="1">
      <alignment horizontal="right"/>
    </xf>
    <xf numFmtId="1" fontId="134" fillId="4" borderId="0" xfId="0" applyNumberFormat="1" applyFont="1" applyFill="1" applyAlignment="1">
      <alignment horizontal="right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1" fontId="136" fillId="5" borderId="0" xfId="3684" applyNumberFormat="1" applyFont="1" applyFill="1"/>
    <xf numFmtId="0" fontId="35" fillId="3" borderId="0" xfId="0" applyFont="1" applyFill="1"/>
    <xf numFmtId="170" fontId="134" fillId="4" borderId="0" xfId="1" applyNumberFormat="1" applyFont="1" applyFill="1" applyAlignment="1">
      <alignment horizontal="center"/>
    </xf>
    <xf numFmtId="171" fontId="134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6" fillId="5" borderId="0" xfId="1" applyNumberFormat="1" applyFont="1" applyFill="1"/>
    <xf numFmtId="0" fontId="138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4" fillId="3" borderId="0" xfId="0" applyNumberFormat="1" applyFont="1" applyFill="1" applyAlignment="1">
      <alignment horizontal="center"/>
    </xf>
    <xf numFmtId="1" fontId="134" fillId="3" borderId="0" xfId="0" applyNumberFormat="1" applyFont="1" applyFill="1" applyAlignment="1">
      <alignment horizontal="center" wrapText="1"/>
    </xf>
    <xf numFmtId="3" fontId="134" fillId="3" borderId="0" xfId="0" applyNumberFormat="1" applyFont="1" applyFill="1" applyAlignment="1">
      <alignment horizontal="center"/>
    </xf>
    <xf numFmtId="170" fontId="132" fillId="3" borderId="0" xfId="1" applyNumberFormat="1" applyFont="1" applyFill="1"/>
    <xf numFmtId="171" fontId="132" fillId="3" borderId="0" xfId="3684" applyNumberFormat="1" applyFont="1" applyFill="1"/>
    <xf numFmtId="3" fontId="132" fillId="3" borderId="0" xfId="0" applyNumberFormat="1" applyFont="1" applyFill="1"/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  <xf numFmtId="0" fontId="144" fillId="0" borderId="0" xfId="0" applyFont="1"/>
    <xf numFmtId="0" fontId="144" fillId="3" borderId="0" xfId="0" applyFont="1" applyFill="1"/>
    <xf numFmtId="0" fontId="145" fillId="3" borderId="0" xfId="0" applyFont="1" applyFill="1"/>
    <xf numFmtId="0" fontId="146" fillId="0" borderId="0" xfId="0" applyFont="1"/>
    <xf numFmtId="0" fontId="147" fillId="0" borderId="0" xfId="0" applyFont="1"/>
    <xf numFmtId="0" fontId="148" fillId="3" borderId="0" xfId="0" applyFont="1" applyFill="1"/>
    <xf numFmtId="0" fontId="149" fillId="3" borderId="0" xfId="0" applyFont="1" applyFill="1"/>
    <xf numFmtId="0" fontId="150" fillId="0" borderId="0" xfId="0" applyFont="1"/>
    <xf numFmtId="0" fontId="151" fillId="3" borderId="0" xfId="0" applyFont="1" applyFill="1"/>
    <xf numFmtId="41" fontId="154" fillId="3" borderId="0" xfId="3685" applyFont="1" applyFill="1"/>
    <xf numFmtId="0" fontId="152" fillId="3" borderId="0" xfId="0" applyFont="1" applyFill="1"/>
    <xf numFmtId="0" fontId="155" fillId="0" borderId="40" xfId="0" applyFont="1" applyBorder="1" applyAlignment="1">
      <alignment vertical="center" wrapText="1"/>
    </xf>
    <xf numFmtId="0" fontId="155" fillId="0" borderId="40" xfId="0" applyFont="1" applyBorder="1" applyAlignment="1">
      <alignment horizontal="center" vertical="center" wrapText="1"/>
    </xf>
    <xf numFmtId="0" fontId="156" fillId="2" borderId="36" xfId="0" applyFont="1" applyFill="1" applyBorder="1" applyAlignment="1">
      <alignment horizontal="center" vertical="center" wrapText="1"/>
    </xf>
    <xf numFmtId="0" fontId="157" fillId="3" borderId="0" xfId="0" applyFont="1" applyFill="1"/>
    <xf numFmtId="0" fontId="158" fillId="3" borderId="41" xfId="0" applyFont="1" applyFill="1" applyBorder="1"/>
    <xf numFmtId="41" fontId="158" fillId="3" borderId="41" xfId="3685" applyFont="1" applyFill="1" applyBorder="1" applyAlignment="1">
      <alignment horizontal="right" vertical="center"/>
    </xf>
    <xf numFmtId="171" fontId="158" fillId="3" borderId="41" xfId="3684" applyNumberFormat="1" applyFont="1" applyFill="1" applyBorder="1" applyAlignment="1">
      <alignment horizontal="right" vertical="center"/>
    </xf>
    <xf numFmtId="0" fontId="159" fillId="0" borderId="0" xfId="0" applyFont="1"/>
    <xf numFmtId="41" fontId="159" fillId="0" borderId="0" xfId="3685" applyFont="1" applyFill="1" applyBorder="1" applyAlignment="1">
      <alignment horizontal="right" vertical="center"/>
    </xf>
    <xf numFmtId="171" fontId="159" fillId="0" borderId="0" xfId="3684" applyNumberFormat="1" applyFont="1" applyFill="1" applyBorder="1" applyAlignment="1">
      <alignment horizontal="right" vertical="center"/>
    </xf>
    <xf numFmtId="0" fontId="159" fillId="0" borderId="40" xfId="0" applyFont="1" applyBorder="1"/>
    <xf numFmtId="0" fontId="155" fillId="3" borderId="41" xfId="0" applyFont="1" applyFill="1" applyBorder="1" applyAlignment="1">
      <alignment vertical="center"/>
    </xf>
    <xf numFmtId="41" fontId="155" fillId="3" borderId="41" xfId="3685" applyFont="1" applyFill="1" applyBorder="1" applyAlignment="1">
      <alignment horizontal="right" vertical="center"/>
    </xf>
    <xf numFmtId="171" fontId="155" fillId="3" borderId="41" xfId="3684" applyNumberFormat="1" applyFont="1" applyFill="1" applyBorder="1" applyAlignment="1">
      <alignment horizontal="right" vertical="center"/>
    </xf>
    <xf numFmtId="0" fontId="148" fillId="3" borderId="0" xfId="0" applyFont="1" applyFill="1" applyAlignment="1">
      <alignment vertical="center"/>
    </xf>
    <xf numFmtId="0" fontId="159" fillId="0" borderId="0" xfId="0" applyFont="1" applyAlignment="1">
      <alignment vertical="center"/>
    </xf>
    <xf numFmtId="41" fontId="158" fillId="0" borderId="0" xfId="3685" applyFont="1" applyFill="1" applyBorder="1" applyAlignment="1">
      <alignment horizontal="right" vertical="center"/>
    </xf>
    <xf numFmtId="0" fontId="159" fillId="0" borderId="40" xfId="0" applyFont="1" applyBorder="1" applyAlignment="1">
      <alignment vertical="center"/>
    </xf>
    <xf numFmtId="41" fontId="158" fillId="0" borderId="40" xfId="3685" applyFont="1" applyFill="1" applyBorder="1" applyAlignment="1">
      <alignment horizontal="right" vertical="center"/>
    </xf>
    <xf numFmtId="0" fontId="158" fillId="0" borderId="41" xfId="0" applyFont="1" applyBorder="1" applyAlignment="1">
      <alignment vertical="center"/>
    </xf>
    <xf numFmtId="41" fontId="158" fillId="0" borderId="41" xfId="3685" applyFont="1" applyFill="1" applyBorder="1" applyAlignment="1">
      <alignment horizontal="right" vertical="center"/>
    </xf>
    <xf numFmtId="0" fontId="159" fillId="0" borderId="41" xfId="0" applyFont="1" applyBorder="1" applyAlignment="1">
      <alignment vertical="center"/>
    </xf>
    <xf numFmtId="41" fontId="159" fillId="0" borderId="41" xfId="3685" applyFont="1" applyFill="1" applyBorder="1" applyAlignment="1">
      <alignment horizontal="right" vertical="center"/>
    </xf>
    <xf numFmtId="41" fontId="159" fillId="0" borderId="0" xfId="0" applyNumberFormat="1" applyFont="1"/>
    <xf numFmtId="0" fontId="157" fillId="0" borderId="0" xfId="0" applyFont="1"/>
    <xf numFmtId="3" fontId="157" fillId="3" borderId="0" xfId="0" applyNumberFormat="1" applyFont="1" applyFill="1" applyAlignment="1">
      <alignment horizontal="right" wrapText="1"/>
    </xf>
    <xf numFmtId="0" fontId="150" fillId="0" borderId="0" xfId="0" applyFont="1" applyAlignment="1">
      <alignment vertical="center"/>
    </xf>
    <xf numFmtId="0" fontId="151" fillId="0" borderId="0" xfId="0" applyFont="1" applyAlignment="1">
      <alignment vertical="center"/>
    </xf>
    <xf numFmtId="41" fontId="150" fillId="0" borderId="0" xfId="3685" applyFont="1" applyBorder="1" applyAlignment="1">
      <alignment vertical="center"/>
    </xf>
    <xf numFmtId="41" fontId="150" fillId="0" borderId="0" xfId="3685" applyFont="1" applyAlignment="1">
      <alignment vertical="center"/>
    </xf>
    <xf numFmtId="10" fontId="150" fillId="0" borderId="0" xfId="3684" applyNumberFormat="1" applyFont="1" applyAlignment="1">
      <alignment vertical="center"/>
    </xf>
    <xf numFmtId="41" fontId="161" fillId="0" borderId="0" xfId="0" applyNumberFormat="1" applyFont="1" applyAlignment="1">
      <alignment vertical="center"/>
    </xf>
    <xf numFmtId="0" fontId="162" fillId="0" borderId="0" xfId="0" applyFont="1" applyAlignment="1">
      <alignment horizontal="center" vertical="center" wrapText="1"/>
    </xf>
    <xf numFmtId="41" fontId="163" fillId="0" borderId="37" xfId="0" applyNumberFormat="1" applyFont="1" applyBorder="1" applyAlignment="1">
      <alignment vertical="center"/>
    </xf>
    <xf numFmtId="17" fontId="164" fillId="0" borderId="0" xfId="0" quotePrefix="1" applyNumberFormat="1" applyFont="1" applyAlignment="1">
      <alignment horizontal="center" vertical="center" wrapText="1"/>
    </xf>
    <xf numFmtId="0" fontId="159" fillId="0" borderId="0" xfId="0" applyFont="1" applyAlignment="1">
      <alignment horizontal="left" vertical="center"/>
    </xf>
    <xf numFmtId="0" fontId="165" fillId="0" borderId="0" xfId="0" applyFont="1"/>
    <xf numFmtId="0" fontId="170" fillId="0" borderId="0" xfId="0" applyFont="1"/>
    <xf numFmtId="0" fontId="150" fillId="3" borderId="0" xfId="0" applyFont="1" applyFill="1"/>
    <xf numFmtId="0" fontId="170" fillId="3" borderId="0" xfId="0" applyFont="1" applyFill="1"/>
    <xf numFmtId="171" fontId="159" fillId="0" borderId="0" xfId="3684" applyNumberFormat="1" applyFont="1" applyFill="1" applyBorder="1" applyAlignment="1">
      <alignment horizontal="center" vertical="center" wrapText="1"/>
    </xf>
    <xf numFmtId="0" fontId="177" fillId="3" borderId="0" xfId="0" applyFont="1" applyFill="1"/>
    <xf numFmtId="0" fontId="150" fillId="3" borderId="0" xfId="0" applyFont="1" applyFill="1" applyAlignment="1">
      <alignment wrapText="1"/>
    </xf>
    <xf numFmtId="0" fontId="178" fillId="3" borderId="0" xfId="0" applyFont="1" applyFill="1"/>
    <xf numFmtId="3" fontId="178" fillId="3" borderId="0" xfId="0" applyNumberFormat="1" applyFont="1" applyFill="1" applyAlignment="1">
      <alignment horizontal="center" wrapText="1"/>
    </xf>
    <xf numFmtId="171" fontId="178" fillId="3" borderId="0" xfId="0" applyNumberFormat="1" applyFont="1" applyFill="1" applyAlignment="1">
      <alignment horizontal="center" wrapText="1"/>
    </xf>
    <xf numFmtId="0" fontId="181" fillId="0" borderId="0" xfId="0" applyFont="1" applyAlignment="1">
      <alignment horizontal="center" vertical="center" wrapText="1"/>
    </xf>
    <xf numFmtId="0" fontId="182" fillId="0" borderId="0" xfId="0" applyFont="1" applyAlignment="1">
      <alignment vertical="center" wrapText="1"/>
    </xf>
    <xf numFmtId="0" fontId="182" fillId="0" borderId="40" xfId="0" applyFont="1" applyBorder="1" applyAlignment="1">
      <alignment vertical="center" wrapText="1"/>
    </xf>
    <xf numFmtId="0" fontId="151" fillId="0" borderId="0" xfId="0" applyFont="1"/>
    <xf numFmtId="0" fontId="184" fillId="0" borderId="0" xfId="0" applyFont="1"/>
    <xf numFmtId="0" fontId="185" fillId="0" borderId="0" xfId="0" applyFont="1"/>
    <xf numFmtId="3" fontId="186" fillId="3" borderId="34" xfId="0" applyNumberFormat="1" applyFont="1" applyFill="1" applyBorder="1" applyAlignment="1">
      <alignment wrapText="1"/>
    </xf>
    <xf numFmtId="0" fontId="187" fillId="3" borderId="34" xfId="0" applyFont="1" applyFill="1" applyBorder="1"/>
    <xf numFmtId="0" fontId="187" fillId="3" borderId="0" xfId="0" applyFont="1" applyFill="1"/>
    <xf numFmtId="0" fontId="188" fillId="3" borderId="34" xfId="0" applyFont="1" applyFill="1" applyBorder="1"/>
    <xf numFmtId="0" fontId="170" fillId="3" borderId="34" xfId="0" applyFont="1" applyFill="1" applyBorder="1"/>
    <xf numFmtId="3" fontId="186" fillId="3" borderId="0" xfId="0" applyNumberFormat="1" applyFont="1" applyFill="1" applyAlignment="1">
      <alignment wrapText="1"/>
    </xf>
    <xf numFmtId="0" fontId="187" fillId="3" borderId="0" xfId="0" applyFont="1" applyFill="1" applyAlignment="1">
      <alignment horizontal="left" wrapText="1"/>
    </xf>
    <xf numFmtId="0" fontId="188" fillId="3" borderId="0" xfId="0" applyFont="1" applyFill="1"/>
    <xf numFmtId="0" fontId="170" fillId="3" borderId="0" xfId="0" applyFont="1" applyFill="1" applyAlignment="1">
      <alignment vertical="center"/>
    </xf>
    <xf numFmtId="0" fontId="190" fillId="3" borderId="0" xfId="0" applyFont="1" applyFill="1"/>
    <xf numFmtId="170" fontId="190" fillId="3" borderId="0" xfId="0" applyNumberFormat="1" applyFont="1" applyFill="1"/>
    <xf numFmtId="0" fontId="174" fillId="3" borderId="0" xfId="0" applyFont="1" applyFill="1"/>
    <xf numFmtId="0" fontId="174" fillId="0" borderId="0" xfId="0" applyFont="1"/>
    <xf numFmtId="3" fontId="191" fillId="3" borderId="34" xfId="0" applyNumberFormat="1" applyFont="1" applyFill="1" applyBorder="1" applyAlignment="1">
      <alignment wrapText="1"/>
    </xf>
    <xf numFmtId="0" fontId="193" fillId="3" borderId="34" xfId="0" applyFont="1" applyFill="1" applyBorder="1"/>
    <xf numFmtId="0" fontId="193" fillId="3" borderId="0" xfId="0" applyFont="1" applyFill="1"/>
    <xf numFmtId="0" fontId="194" fillId="3" borderId="34" xfId="0" applyFont="1" applyFill="1" applyBorder="1"/>
    <xf numFmtId="0" fontId="150" fillId="3" borderId="34" xfId="0" applyFont="1" applyFill="1" applyBorder="1"/>
    <xf numFmtId="3" fontId="171" fillId="3" borderId="0" xfId="0" applyNumberFormat="1" applyFont="1" applyFill="1" applyAlignment="1">
      <alignment wrapText="1"/>
    </xf>
    <xf numFmtId="0" fontId="192" fillId="3" borderId="0" xfId="0" applyFont="1" applyFill="1" applyAlignment="1">
      <alignment horizontal="left" wrapText="1"/>
    </xf>
    <xf numFmtId="0" fontId="172" fillId="3" borderId="0" xfId="0" applyFont="1" applyFill="1"/>
    <xf numFmtId="0" fontId="173" fillId="3" borderId="0" xfId="0" applyFont="1" applyFill="1"/>
    <xf numFmtId="0" fontId="150" fillId="3" borderId="36" xfId="0" applyFont="1" applyFill="1" applyBorder="1"/>
    <xf numFmtId="0" fontId="192" fillId="3" borderId="0" xfId="0" applyFont="1" applyFill="1" applyAlignment="1">
      <alignment wrapText="1"/>
    </xf>
    <xf numFmtId="0" fontId="195" fillId="0" borderId="44" xfId="0" applyFont="1" applyBorder="1" applyAlignment="1">
      <alignment vertical="center" wrapText="1"/>
    </xf>
    <xf numFmtId="17" fontId="189" fillId="88" borderId="44" xfId="0" applyNumberFormat="1" applyFont="1" applyFill="1" applyBorder="1" applyAlignment="1">
      <alignment horizontal="center" vertical="center" wrapText="1"/>
    </xf>
    <xf numFmtId="0" fontId="174" fillId="88" borderId="0" xfId="0" applyFont="1" applyFill="1" applyAlignment="1">
      <alignment horizontal="left" vertical="center" indent="2"/>
    </xf>
    <xf numFmtId="227" fontId="174" fillId="88" borderId="0" xfId="3685" applyNumberFormat="1" applyFont="1" applyFill="1" applyBorder="1" applyAlignment="1">
      <alignment horizontal="center" vertical="center"/>
    </xf>
    <xf numFmtId="0" fontId="195" fillId="0" borderId="0" xfId="0" applyFont="1" applyAlignment="1">
      <alignment vertical="center" wrapText="1"/>
    </xf>
    <xf numFmtId="17" fontId="189" fillId="0" borderId="0" xfId="0" applyNumberFormat="1" applyFont="1" applyAlignment="1">
      <alignment horizontal="center" vertical="center" wrapText="1"/>
    </xf>
    <xf numFmtId="41" fontId="196" fillId="87" borderId="0" xfId="3685" applyFont="1" applyFill="1" applyBorder="1" applyAlignment="1">
      <alignment horizontal="left"/>
    </xf>
    <xf numFmtId="41" fontId="196" fillId="87" borderId="0" xfId="3685" applyFont="1" applyFill="1" applyBorder="1" applyAlignment="1">
      <alignment horizontal="right"/>
    </xf>
    <xf numFmtId="0" fontId="174" fillId="0" borderId="0" xfId="0" applyFont="1" applyAlignment="1">
      <alignment horizontal="left" vertical="center" indent="2"/>
    </xf>
    <xf numFmtId="0" fontId="197" fillId="0" borderId="0" xfId="0" applyFont="1"/>
    <xf numFmtId="0" fontId="198" fillId="0" borderId="0" xfId="0" applyFont="1"/>
    <xf numFmtId="0" fontId="199" fillId="0" borderId="0" xfId="3686" applyFont="1"/>
    <xf numFmtId="0" fontId="199" fillId="0" borderId="0" xfId="3686" applyFont="1" applyFill="1"/>
    <xf numFmtId="0" fontId="168" fillId="0" borderId="0" xfId="0" applyFont="1"/>
    <xf numFmtId="0" fontId="168" fillId="0" borderId="0" xfId="0" applyFont="1" applyAlignment="1">
      <alignment horizontal="center"/>
    </xf>
    <xf numFmtId="0" fontId="201" fillId="0" borderId="0" xfId="0" applyFont="1" applyAlignment="1">
      <alignment horizontal="center" vertical="center" wrapText="1"/>
    </xf>
    <xf numFmtId="0" fontId="202" fillId="0" borderId="0" xfId="0" applyFont="1" applyAlignment="1">
      <alignment horizontal="center" vertical="center" wrapText="1"/>
    </xf>
    <xf numFmtId="0" fontId="200" fillId="3" borderId="41" xfId="0" applyFont="1" applyFill="1" applyBorder="1" applyAlignment="1">
      <alignment horizontal="center" vertical="center" wrapText="1"/>
    </xf>
    <xf numFmtId="0" fontId="175" fillId="0" borderId="42" xfId="0" applyFont="1" applyBorder="1" applyAlignment="1">
      <alignment vertical="center" wrapText="1"/>
    </xf>
    <xf numFmtId="171" fontId="177" fillId="0" borderId="0" xfId="3684" applyNumberFormat="1" applyFont="1" applyAlignment="1">
      <alignment horizontal="right" vertical="center" wrapText="1"/>
    </xf>
    <xf numFmtId="0" fontId="175" fillId="0" borderId="40" xfId="0" applyFont="1" applyBorder="1" applyAlignment="1">
      <alignment horizontal="left" vertical="center" wrapText="1"/>
    </xf>
    <xf numFmtId="0" fontId="175" fillId="0" borderId="0" xfId="0" applyFont="1" applyAlignment="1">
      <alignment vertical="center" wrapText="1"/>
    </xf>
    <xf numFmtId="0" fontId="175" fillId="0" borderId="40" xfId="0" applyFont="1" applyBorder="1" applyAlignment="1">
      <alignment vertical="center" wrapText="1"/>
    </xf>
    <xf numFmtId="17" fontId="200" fillId="3" borderId="0" xfId="0" quotePrefix="1" applyNumberFormat="1" applyFont="1" applyFill="1" applyAlignment="1">
      <alignment horizontal="center" vertical="center" wrapText="1"/>
    </xf>
    <xf numFmtId="0" fontId="180" fillId="0" borderId="0" xfId="0" quotePrefix="1" applyFont="1" applyAlignment="1">
      <alignment horizontal="center" vertical="center" wrapText="1"/>
    </xf>
    <xf numFmtId="170" fontId="175" fillId="88" borderId="0" xfId="1" applyNumberFormat="1" applyFont="1" applyFill="1" applyBorder="1" applyAlignment="1">
      <alignment horizontal="left" vertical="center" wrapText="1"/>
    </xf>
    <xf numFmtId="0" fontId="180" fillId="0" borderId="43" xfId="0" applyFont="1" applyBorder="1" applyAlignment="1">
      <alignment horizontal="left" vertical="center" wrapText="1"/>
    </xf>
    <xf numFmtId="170" fontId="180" fillId="88" borderId="0" xfId="1" applyNumberFormat="1" applyFont="1" applyFill="1" applyBorder="1" applyAlignment="1">
      <alignment horizontal="left" vertical="center" wrapText="1"/>
    </xf>
    <xf numFmtId="0" fontId="177" fillId="3" borderId="0" xfId="0" applyFont="1" applyFill="1" applyAlignment="1">
      <alignment vertical="center"/>
    </xf>
    <xf numFmtId="0" fontId="203" fillId="3" borderId="0" xfId="0" applyFont="1" applyFill="1"/>
    <xf numFmtId="0" fontId="200" fillId="3" borderId="0" xfId="0" applyFont="1" applyFill="1" applyAlignment="1">
      <alignment horizontal="center" vertical="center" wrapText="1"/>
    </xf>
    <xf numFmtId="0" fontId="205" fillId="3" borderId="0" xfId="0" applyFont="1" applyFill="1" applyAlignment="1">
      <alignment vertical="center"/>
    </xf>
    <xf numFmtId="0" fontId="205" fillId="3" borderId="0" xfId="0" applyFont="1" applyFill="1"/>
    <xf numFmtId="0" fontId="183" fillId="3" borderId="0" xfId="0" applyFont="1" applyFill="1" applyAlignment="1">
      <alignment vertical="center"/>
    </xf>
    <xf numFmtId="0" fontId="183" fillId="3" borderId="0" xfId="0" applyFont="1" applyFill="1"/>
    <xf numFmtId="251" fontId="207" fillId="0" borderId="0" xfId="3685" applyNumberFormat="1" applyFont="1" applyFill="1" applyBorder="1" applyAlignment="1">
      <alignment horizontal="right" vertical="center"/>
    </xf>
    <xf numFmtId="251" fontId="150" fillId="0" borderId="0" xfId="3685" applyNumberFormat="1" applyFont="1" applyFill="1" applyBorder="1" applyAlignment="1">
      <alignment horizontal="right" vertical="center"/>
    </xf>
    <xf numFmtId="251" fontId="160" fillId="0" borderId="0" xfId="3685" applyNumberFormat="1" applyFont="1" applyFill="1" applyBorder="1" applyAlignment="1">
      <alignment horizontal="right" vertical="center"/>
    </xf>
    <xf numFmtId="0" fontId="155" fillId="3" borderId="43" xfId="0" applyFont="1" applyFill="1" applyBorder="1" applyAlignment="1">
      <alignment vertical="center"/>
    </xf>
    <xf numFmtId="251" fontId="179" fillId="0" borderId="43" xfId="3685" applyNumberFormat="1" applyFont="1" applyFill="1" applyBorder="1" applyAlignment="1">
      <alignment horizontal="right" vertical="center"/>
    </xf>
    <xf numFmtId="41" fontId="155" fillId="3" borderId="43" xfId="3685" applyFont="1" applyFill="1" applyBorder="1" applyAlignment="1">
      <alignment horizontal="right" vertical="center"/>
    </xf>
    <xf numFmtId="41" fontId="158" fillId="0" borderId="43" xfId="3685" applyFont="1" applyFill="1" applyBorder="1" applyAlignment="1">
      <alignment horizontal="right" vertical="center"/>
    </xf>
    <xf numFmtId="251" fontId="150" fillId="0" borderId="43" xfId="3685" applyNumberFormat="1" applyFont="1" applyFill="1" applyBorder="1" applyAlignment="1">
      <alignment horizontal="right" vertical="center"/>
    </xf>
    <xf numFmtId="41" fontId="159" fillId="0" borderId="43" xfId="3685" applyFont="1" applyFill="1" applyBorder="1" applyAlignment="1">
      <alignment horizontal="right" vertical="center"/>
    </xf>
    <xf numFmtId="251" fontId="160" fillId="0" borderId="43" xfId="3685" applyNumberFormat="1" applyFont="1" applyFill="1" applyBorder="1" applyAlignment="1">
      <alignment horizontal="right" vertical="center"/>
    </xf>
    <xf numFmtId="17" fontId="164" fillId="89" borderId="37" xfId="0" quotePrefix="1" applyNumberFormat="1" applyFont="1" applyFill="1" applyBorder="1" applyAlignment="1">
      <alignment horizontal="center" vertical="center" wrapText="1"/>
    </xf>
    <xf numFmtId="0" fontId="166" fillId="89" borderId="38" xfId="0" applyFont="1" applyFill="1" applyBorder="1" applyAlignment="1">
      <alignment horizontal="left" vertical="center"/>
    </xf>
    <xf numFmtId="41" fontId="166" fillId="90" borderId="0" xfId="3685" applyFont="1" applyFill="1" applyBorder="1" applyAlignment="1">
      <alignment horizontal="right" vertical="center"/>
    </xf>
    <xf numFmtId="41" fontId="166" fillId="0" borderId="0" xfId="3685" applyFont="1" applyFill="1" applyBorder="1" applyAlignment="1">
      <alignment horizontal="right" vertical="center"/>
    </xf>
    <xf numFmtId="171" fontId="166" fillId="90" borderId="0" xfId="3684" applyNumberFormat="1" applyFont="1" applyFill="1" applyBorder="1" applyAlignment="1">
      <alignment horizontal="right" vertical="center"/>
    </xf>
    <xf numFmtId="0" fontId="166" fillId="89" borderId="39" xfId="0" applyFont="1" applyFill="1" applyBorder="1" applyAlignment="1">
      <alignment horizontal="left" vertical="center"/>
    </xf>
    <xf numFmtId="0" fontId="167" fillId="0" borderId="43" xfId="0" applyFont="1" applyBorder="1" applyAlignment="1">
      <alignment horizontal="left" vertical="center"/>
    </xf>
    <xf numFmtId="171" fontId="158" fillId="0" borderId="43" xfId="3684" applyNumberFormat="1" applyFont="1" applyFill="1" applyBorder="1" applyAlignment="1">
      <alignment horizontal="right" vertical="center"/>
    </xf>
    <xf numFmtId="0" fontId="167" fillId="0" borderId="0" xfId="0" applyFont="1" applyAlignment="1">
      <alignment horizontal="left" vertical="center"/>
    </xf>
    <xf numFmtId="0" fontId="166" fillId="90" borderId="0" xfId="0" applyFont="1" applyFill="1" applyAlignment="1">
      <alignment vertical="center"/>
    </xf>
    <xf numFmtId="251" fontId="166" fillId="90" borderId="0" xfId="3685" applyNumberFormat="1" applyFont="1" applyFill="1" applyBorder="1" applyAlignment="1">
      <alignment horizontal="right" vertical="center"/>
    </xf>
    <xf numFmtId="0" fontId="166" fillId="89" borderId="0" xfId="0" applyFont="1" applyFill="1" applyAlignment="1">
      <alignment horizontal="left" vertical="center"/>
    </xf>
    <xf numFmtId="0" fontId="164" fillId="3" borderId="0" xfId="0" applyFont="1" applyFill="1" applyAlignment="1">
      <alignment horizontal="center" vertical="center" wrapText="1"/>
    </xf>
    <xf numFmtId="0" fontId="167" fillId="0" borderId="0" xfId="0" applyFont="1" applyAlignment="1">
      <alignment horizontal="center" vertical="center" wrapText="1"/>
    </xf>
    <xf numFmtId="0" fontId="159" fillId="0" borderId="0" xfId="0" applyFont="1" applyAlignment="1">
      <alignment wrapText="1"/>
    </xf>
    <xf numFmtId="0" fontId="159" fillId="0" borderId="0" xfId="0" applyFont="1" applyAlignment="1">
      <alignment vertical="center" wrapText="1"/>
    </xf>
    <xf numFmtId="171" fontId="167" fillId="0" borderId="0" xfId="3684" applyNumberFormat="1" applyFont="1" applyFill="1" applyBorder="1" applyAlignment="1">
      <alignment horizontal="center" vertical="center"/>
    </xf>
    <xf numFmtId="41" fontId="167" fillId="0" borderId="0" xfId="3685" applyFont="1" applyFill="1" applyBorder="1" applyAlignment="1">
      <alignment horizontal="center" vertical="center"/>
    </xf>
    <xf numFmtId="41" fontId="160" fillId="0" borderId="38" xfId="3685" applyFont="1" applyFill="1" applyBorder="1" applyAlignment="1">
      <alignment horizontal="right" vertical="center"/>
    </xf>
    <xf numFmtId="171" fontId="160" fillId="0" borderId="38" xfId="3684" applyNumberFormat="1" applyFont="1" applyFill="1" applyBorder="1" applyAlignment="1">
      <alignment horizontal="right" vertical="center"/>
    </xf>
    <xf numFmtId="0" fontId="160" fillId="0" borderId="43" xfId="0" applyFont="1" applyBorder="1" applyAlignment="1">
      <alignment horizontal="left" vertical="center"/>
    </xf>
    <xf numFmtId="171" fontId="160" fillId="0" borderId="43" xfId="3684" applyNumberFormat="1" applyFont="1" applyFill="1" applyBorder="1" applyAlignment="1">
      <alignment horizontal="right" vertical="center"/>
    </xf>
    <xf numFmtId="41" fontId="160" fillId="0" borderId="43" xfId="3685" applyFont="1" applyFill="1" applyBorder="1" applyAlignment="1">
      <alignment horizontal="right" vertical="center"/>
    </xf>
    <xf numFmtId="0" fontId="166" fillId="90" borderId="43" xfId="0" applyFont="1" applyFill="1" applyBorder="1" applyAlignment="1">
      <alignment horizontal="left" vertical="center"/>
    </xf>
    <xf numFmtId="251" fontId="166" fillId="90" borderId="43" xfId="3685" applyNumberFormat="1" applyFont="1" applyFill="1" applyBorder="1" applyAlignment="1">
      <alignment horizontal="right" vertical="center"/>
    </xf>
    <xf numFmtId="171" fontId="166" fillId="90" borderId="43" xfId="3684" applyNumberFormat="1" applyFont="1" applyFill="1" applyBorder="1" applyAlignment="1">
      <alignment horizontal="right" vertical="center"/>
    </xf>
    <xf numFmtId="17" fontId="166" fillId="89" borderId="37" xfId="0" quotePrefix="1" applyNumberFormat="1" applyFont="1" applyFill="1" applyBorder="1" applyAlignment="1">
      <alignment horizontal="center" vertical="center" wrapText="1"/>
    </xf>
    <xf numFmtId="171" fontId="160" fillId="0" borderId="43" xfId="3684" applyNumberFormat="1" applyFont="1" applyFill="1" applyBorder="1" applyAlignment="1">
      <alignment horizontal="center" vertical="center"/>
    </xf>
    <xf numFmtId="0" fontId="149" fillId="3" borderId="0" xfId="0" applyFont="1" applyFill="1" applyAlignment="1">
      <alignment vertical="center"/>
    </xf>
    <xf numFmtId="0" fontId="179" fillId="3" borderId="0" xfId="0" applyFont="1" applyFill="1" applyAlignment="1">
      <alignment vertical="center"/>
    </xf>
    <xf numFmtId="0" fontId="198" fillId="3" borderId="0" xfId="0" applyFont="1" applyFill="1" applyAlignment="1">
      <alignment vertical="center"/>
    </xf>
    <xf numFmtId="0" fontId="150" fillId="3" borderId="0" xfId="0" applyFont="1" applyFill="1" applyAlignment="1">
      <alignment vertical="center"/>
    </xf>
    <xf numFmtId="3" fontId="191" fillId="3" borderId="34" xfId="0" applyNumberFormat="1" applyFont="1" applyFill="1" applyBorder="1" applyAlignment="1">
      <alignment vertical="center" wrapText="1"/>
    </xf>
    <xf numFmtId="0" fontId="194" fillId="3" borderId="34" xfId="0" applyFont="1" applyFill="1" applyBorder="1" applyAlignment="1">
      <alignment vertical="center"/>
    </xf>
    <xf numFmtId="0" fontId="150" fillId="3" borderId="34" xfId="0" applyFont="1" applyFill="1" applyBorder="1" applyAlignment="1">
      <alignment vertical="center"/>
    </xf>
    <xf numFmtId="3" fontId="191" fillId="3" borderId="0" xfId="0" applyNumberFormat="1" applyFont="1" applyFill="1" applyAlignment="1">
      <alignment vertical="center" wrapText="1"/>
    </xf>
    <xf numFmtId="0" fontId="193" fillId="3" borderId="0" xfId="0" applyFont="1" applyFill="1" applyAlignment="1">
      <alignment horizontal="left" vertical="center" wrapText="1"/>
    </xf>
    <xf numFmtId="0" fontId="194" fillId="3" borderId="0" xfId="0" applyFont="1" applyFill="1" applyAlignment="1">
      <alignment vertical="center"/>
    </xf>
    <xf numFmtId="0" fontId="163" fillId="0" borderId="0" xfId="0" applyFont="1" applyAlignment="1">
      <alignment vertical="center" wrapText="1"/>
    </xf>
    <xf numFmtId="3" fontId="209" fillId="3" borderId="0" xfId="0" applyNumberFormat="1" applyFont="1" applyFill="1" applyAlignment="1">
      <alignment horizontal="right" vertical="center" wrapText="1"/>
    </xf>
    <xf numFmtId="0" fontId="159" fillId="3" borderId="0" xfId="0" applyFont="1" applyFill="1" applyAlignment="1">
      <alignment vertical="center"/>
    </xf>
    <xf numFmtId="170" fontId="209" fillId="3" borderId="0" xfId="2289" applyNumberFormat="1" applyFont="1" applyFill="1" applyBorder="1" applyAlignment="1">
      <alignment horizontal="right" vertical="center" wrapText="1"/>
    </xf>
    <xf numFmtId="3" fontId="191" fillId="3" borderId="0" xfId="0" applyNumberFormat="1" applyFont="1" applyFill="1" applyAlignment="1">
      <alignment horizontal="right" vertical="center" wrapText="1"/>
    </xf>
    <xf numFmtId="171" fontId="191" fillId="3" borderId="0" xfId="3684" applyNumberFormat="1" applyFont="1" applyFill="1" applyBorder="1" applyAlignment="1">
      <alignment horizontal="right" vertical="center" wrapText="1"/>
    </xf>
    <xf numFmtId="171" fontId="209" fillId="3" borderId="35" xfId="3684" applyNumberFormat="1" applyFont="1" applyFill="1" applyBorder="1" applyAlignment="1">
      <alignment horizontal="right" vertical="center" wrapText="1"/>
    </xf>
    <xf numFmtId="0" fontId="158" fillId="3" borderId="0" xfId="0" applyFont="1" applyFill="1" applyAlignment="1">
      <alignment vertical="center"/>
    </xf>
    <xf numFmtId="171" fontId="209" fillId="3" borderId="0" xfId="3684" applyNumberFormat="1" applyFont="1" applyFill="1" applyBorder="1" applyAlignment="1">
      <alignment horizontal="right" vertical="center" wrapText="1"/>
    </xf>
    <xf numFmtId="0" fontId="164" fillId="87" borderId="37" xfId="0" applyFont="1" applyFill="1" applyBorder="1" applyAlignment="1">
      <alignment vertical="center" wrapText="1"/>
    </xf>
    <xf numFmtId="171" fontId="164" fillId="87" borderId="37" xfId="3684" applyNumberFormat="1" applyFont="1" applyFill="1" applyBorder="1" applyAlignment="1">
      <alignment horizontal="right" vertical="center" wrapText="1"/>
    </xf>
    <xf numFmtId="171" fontId="159" fillId="0" borderId="0" xfId="3684" applyNumberFormat="1" applyFont="1" applyFill="1" applyBorder="1" applyAlignment="1">
      <alignment horizontal="right" vertical="center" wrapText="1"/>
    </xf>
    <xf numFmtId="9" fontId="159" fillId="0" borderId="0" xfId="0" applyNumberFormat="1" applyFont="1" applyAlignment="1">
      <alignment horizontal="right" vertical="center" wrapText="1"/>
    </xf>
    <xf numFmtId="9" fontId="159" fillId="0" borderId="0" xfId="3684" applyFont="1" applyFill="1" applyBorder="1" applyAlignment="1">
      <alignment horizontal="right" vertical="center" wrapText="1"/>
    </xf>
    <xf numFmtId="9" fontId="209" fillId="3" borderId="0" xfId="3684" applyFont="1" applyFill="1" applyBorder="1" applyAlignment="1">
      <alignment horizontal="right" vertical="center" wrapText="1"/>
    </xf>
    <xf numFmtId="0" fontId="164" fillId="3" borderId="0" xfId="0" applyFont="1" applyFill="1" applyAlignment="1">
      <alignment vertical="center" wrapText="1"/>
    </xf>
    <xf numFmtId="170" fontId="209" fillId="3" borderId="0" xfId="1" applyNumberFormat="1" applyFont="1" applyFill="1" applyBorder="1" applyAlignment="1">
      <alignment horizontal="right" vertical="center" wrapText="1"/>
    </xf>
    <xf numFmtId="41" fontId="159" fillId="0" borderId="0" xfId="3685" applyFont="1" applyFill="1" applyBorder="1" applyAlignment="1">
      <alignment horizontal="center" vertical="center" wrapText="1"/>
    </xf>
    <xf numFmtId="41" fontId="159" fillId="3" borderId="0" xfId="0" applyNumberFormat="1" applyFont="1" applyFill="1" applyAlignment="1">
      <alignment vertical="center"/>
    </xf>
    <xf numFmtId="171" fontId="159" fillId="3" borderId="0" xfId="0" applyNumberFormat="1" applyFont="1" applyFill="1" applyAlignment="1">
      <alignment vertical="center"/>
    </xf>
    <xf numFmtId="3" fontId="159" fillId="3" borderId="0" xfId="0" applyNumberFormat="1" applyFont="1" applyFill="1" applyAlignment="1">
      <alignment vertical="center"/>
    </xf>
    <xf numFmtId="3" fontId="210" fillId="3" borderId="0" xfId="0" applyNumberFormat="1" applyFont="1" applyFill="1" applyAlignment="1">
      <alignment horizontal="right" vertical="center" wrapText="1"/>
    </xf>
    <xf numFmtId="0" fontId="150" fillId="3" borderId="0" xfId="0" applyFont="1" applyFill="1" applyAlignment="1">
      <alignment vertical="center" wrapText="1"/>
    </xf>
    <xf numFmtId="171" fontId="191" fillId="3" borderId="0" xfId="0" applyNumberFormat="1" applyFont="1" applyFill="1" applyAlignment="1">
      <alignment horizontal="right" vertical="center" wrapText="1"/>
    </xf>
    <xf numFmtId="17" fontId="211" fillId="0" borderId="0" xfId="0" applyNumberFormat="1" applyFont="1" applyAlignment="1">
      <alignment horizontal="center" vertical="center" wrapText="1"/>
    </xf>
    <xf numFmtId="0" fontId="211" fillId="0" borderId="41" xfId="0" applyFont="1" applyBorder="1" applyAlignment="1">
      <alignment horizontal="center" vertical="center" wrapText="1"/>
    </xf>
    <xf numFmtId="3" fontId="212" fillId="0" borderId="0" xfId="0" applyNumberFormat="1" applyFont="1" applyAlignment="1">
      <alignment horizontal="left" vertical="center"/>
    </xf>
    <xf numFmtId="250" fontId="212" fillId="0" borderId="0" xfId="3685" applyNumberFormat="1" applyFont="1" applyFill="1" applyBorder="1" applyAlignment="1">
      <alignment horizontal="center" vertical="center"/>
    </xf>
    <xf numFmtId="171" fontId="212" fillId="0" borderId="0" xfId="3684" applyNumberFormat="1" applyFont="1" applyFill="1" applyBorder="1" applyAlignment="1">
      <alignment horizontal="center" vertical="center"/>
    </xf>
    <xf numFmtId="0" fontId="213" fillId="0" borderId="41" xfId="0" applyFont="1" applyBorder="1" applyAlignment="1">
      <alignment vertical="center"/>
    </xf>
    <xf numFmtId="250" fontId="213" fillId="0" borderId="41" xfId="3685" applyNumberFormat="1" applyFont="1" applyBorder="1" applyAlignment="1">
      <alignment horizontal="center" vertical="center"/>
    </xf>
    <xf numFmtId="171" fontId="213" fillId="0" borderId="41" xfId="3684" applyNumberFormat="1" applyFont="1" applyBorder="1" applyAlignment="1">
      <alignment horizontal="center" vertical="center"/>
    </xf>
    <xf numFmtId="171" fontId="213" fillId="0" borderId="41" xfId="3684" applyNumberFormat="1" applyFont="1" applyFill="1" applyBorder="1" applyAlignment="1">
      <alignment horizontal="center" vertical="center"/>
    </xf>
    <xf numFmtId="250" fontId="213" fillId="0" borderId="41" xfId="3685" applyNumberFormat="1" applyFont="1" applyFill="1" applyBorder="1" applyAlignment="1">
      <alignment horizontal="center" vertical="center"/>
    </xf>
    <xf numFmtId="0" fontId="213" fillId="0" borderId="42" xfId="0" applyFont="1" applyBorder="1" applyAlignment="1">
      <alignment vertical="center"/>
    </xf>
    <xf numFmtId="250" fontId="213" fillId="0" borderId="42" xfId="3685" applyNumberFormat="1" applyFont="1" applyFill="1" applyBorder="1" applyAlignment="1">
      <alignment horizontal="center" vertical="center"/>
    </xf>
    <xf numFmtId="171" fontId="213" fillId="0" borderId="42" xfId="3684" applyNumberFormat="1" applyFont="1" applyFill="1" applyBorder="1" applyAlignment="1">
      <alignment horizontal="center" vertical="center"/>
    </xf>
    <xf numFmtId="250" fontId="213" fillId="0" borderId="42" xfId="3685" applyNumberFormat="1" applyFont="1" applyBorder="1" applyAlignment="1">
      <alignment horizontal="center" vertical="center"/>
    </xf>
    <xf numFmtId="171" fontId="213" fillId="0" borderId="42" xfId="3684" applyNumberFormat="1" applyFont="1" applyBorder="1" applyAlignment="1">
      <alignment horizontal="center" vertical="center"/>
    </xf>
    <xf numFmtId="0" fontId="166" fillId="90" borderId="41" xfId="0" applyFont="1" applyFill="1" applyBorder="1" applyAlignment="1">
      <alignment vertical="center"/>
    </xf>
    <xf numFmtId="250" fontId="166" fillId="90" borderId="41" xfId="3685" applyNumberFormat="1" applyFont="1" applyFill="1" applyBorder="1" applyAlignment="1">
      <alignment horizontal="center" vertical="center"/>
    </xf>
    <xf numFmtId="171" fontId="166" fillId="90" borderId="41" xfId="3684" applyNumberFormat="1" applyFont="1" applyFill="1" applyBorder="1" applyAlignment="1">
      <alignment horizontal="center" vertical="center"/>
    </xf>
    <xf numFmtId="0" fontId="166" fillId="90" borderId="0" xfId="0" applyFont="1" applyFill="1" applyAlignment="1">
      <alignment horizontal="left" vertical="center" wrapText="1"/>
    </xf>
    <xf numFmtId="250" fontId="166" fillId="90" borderId="0" xfId="3685" applyNumberFormat="1" applyFont="1" applyFill="1" applyBorder="1" applyAlignment="1">
      <alignment horizontal="center" vertical="center" wrapText="1"/>
    </xf>
    <xf numFmtId="171" fontId="166" fillId="90" borderId="0" xfId="3684" applyNumberFormat="1" applyFont="1" applyFill="1" applyBorder="1" applyAlignment="1">
      <alignment horizontal="center" vertical="center" wrapText="1"/>
    </xf>
    <xf numFmtId="0" fontId="213" fillId="0" borderId="38" xfId="0" applyFont="1" applyBorder="1" applyAlignment="1">
      <alignment vertical="center"/>
    </xf>
    <xf numFmtId="250" fontId="213" fillId="0" borderId="38" xfId="3685" applyNumberFormat="1" applyFont="1" applyFill="1" applyBorder="1" applyAlignment="1">
      <alignment horizontal="center" vertical="center"/>
    </xf>
    <xf numFmtId="171" fontId="213" fillId="0" borderId="38" xfId="3684" applyNumberFormat="1" applyFont="1" applyFill="1" applyBorder="1" applyAlignment="1">
      <alignment horizontal="center" vertical="center"/>
    </xf>
    <xf numFmtId="0" fontId="213" fillId="0" borderId="39" xfId="0" applyFont="1" applyBorder="1" applyAlignment="1">
      <alignment vertical="center"/>
    </xf>
    <xf numFmtId="250" fontId="213" fillId="0" borderId="39" xfId="3685" applyNumberFormat="1" applyFont="1" applyFill="1" applyBorder="1" applyAlignment="1">
      <alignment horizontal="center" vertical="center"/>
    </xf>
    <xf numFmtId="171" fontId="213" fillId="0" borderId="39" xfId="3684" applyNumberFormat="1" applyFont="1" applyFill="1" applyBorder="1" applyAlignment="1">
      <alignment horizontal="center" vertical="center"/>
    </xf>
    <xf numFmtId="0" fontId="166" fillId="90" borderId="38" xfId="0" applyFont="1" applyFill="1" applyBorder="1" applyAlignment="1">
      <alignment vertical="center"/>
    </xf>
    <xf numFmtId="250" fontId="166" fillId="90" borderId="38" xfId="3685" applyNumberFormat="1" applyFont="1" applyFill="1" applyBorder="1" applyAlignment="1">
      <alignment horizontal="center" vertical="center"/>
    </xf>
    <xf numFmtId="171" fontId="166" fillId="90" borderId="38" xfId="3684" applyNumberFormat="1" applyFont="1" applyFill="1" applyBorder="1" applyAlignment="1">
      <alignment horizontal="center" vertical="center"/>
    </xf>
    <xf numFmtId="0" fontId="214" fillId="3" borderId="0" xfId="0" applyFont="1" applyFill="1"/>
    <xf numFmtId="0" fontId="214" fillId="3" borderId="0" xfId="0" applyFont="1" applyFill="1" applyAlignment="1">
      <alignment horizontal="center"/>
    </xf>
    <xf numFmtId="0" fontId="215" fillId="3" borderId="0" xfId="0" applyFont="1" applyFill="1" applyAlignment="1">
      <alignment horizontal="left"/>
    </xf>
    <xf numFmtId="0" fontId="215" fillId="3" borderId="0" xfId="0" applyFont="1" applyFill="1" applyAlignment="1">
      <alignment horizontal="center"/>
    </xf>
    <xf numFmtId="0" fontId="216" fillId="0" borderId="0" xfId="0" applyFont="1"/>
    <xf numFmtId="41" fontId="159" fillId="0" borderId="0" xfId="3685" applyFont="1" applyAlignment="1">
      <alignment wrapText="1"/>
    </xf>
    <xf numFmtId="41" fontId="159" fillId="0" borderId="0" xfId="3685" applyFont="1"/>
    <xf numFmtId="0" fontId="210" fillId="3" borderId="0" xfId="0" applyFont="1" applyFill="1"/>
    <xf numFmtId="0" fontId="217" fillId="0" borderId="0" xfId="0" applyFont="1"/>
    <xf numFmtId="0" fontId="218" fillId="3" borderId="0" xfId="0" applyFont="1" applyFill="1"/>
    <xf numFmtId="170" fontId="218" fillId="3" borderId="0" xfId="1" applyNumberFormat="1" applyFont="1" applyFill="1" applyBorder="1" applyAlignment="1">
      <alignment horizontal="center"/>
    </xf>
    <xf numFmtId="171" fontId="218" fillId="3" borderId="0" xfId="3684" applyNumberFormat="1" applyFont="1" applyFill="1" applyBorder="1" applyAlignment="1">
      <alignment horizontal="center"/>
    </xf>
    <xf numFmtId="41" fontId="150" fillId="3" borderId="0" xfId="0" applyNumberFormat="1" applyFont="1" applyFill="1" applyAlignment="1">
      <alignment horizontal="center"/>
    </xf>
    <xf numFmtId="0" fontId="150" fillId="3" borderId="0" xfId="0" applyFont="1" applyFill="1" applyAlignment="1">
      <alignment horizontal="center"/>
    </xf>
    <xf numFmtId="0" fontId="207" fillId="0" borderId="0" xfId="0" applyFont="1" applyAlignment="1">
      <alignment horizontal="left" vertical="center"/>
    </xf>
    <xf numFmtId="186" fontId="219" fillId="0" borderId="0" xfId="1" applyNumberFormat="1" applyFont="1" applyAlignment="1">
      <alignment horizontal="right"/>
    </xf>
    <xf numFmtId="171" fontId="207" fillId="0" borderId="0" xfId="3684" applyNumberFormat="1" applyFont="1" applyFill="1" applyBorder="1" applyAlignment="1">
      <alignment horizontal="center" vertical="center"/>
    </xf>
    <xf numFmtId="186" fontId="219" fillId="0" borderId="0" xfId="1" applyNumberFormat="1" applyFont="1" applyAlignment="1">
      <alignment horizontal="right" vertical="center"/>
    </xf>
    <xf numFmtId="171" fontId="207" fillId="0" borderId="0" xfId="3684" applyNumberFormat="1" applyFont="1" applyAlignment="1">
      <alignment horizontal="center" vertical="center"/>
    </xf>
    <xf numFmtId="41" fontId="207" fillId="0" borderId="0" xfId="3685" applyFont="1" applyAlignment="1">
      <alignment horizontal="right" vertical="center"/>
    </xf>
    <xf numFmtId="0" fontId="207" fillId="0" borderId="40" xfId="0" applyFont="1" applyBorder="1" applyAlignment="1">
      <alignment horizontal="left" vertical="center"/>
    </xf>
    <xf numFmtId="41" fontId="207" fillId="0" borderId="40" xfId="3685" applyFont="1" applyBorder="1" applyAlignment="1">
      <alignment horizontal="right" vertical="center"/>
    </xf>
    <xf numFmtId="171" fontId="207" fillId="0" borderId="40" xfId="3684" applyNumberFormat="1" applyFont="1" applyBorder="1" applyAlignment="1">
      <alignment horizontal="center" vertical="center"/>
    </xf>
    <xf numFmtId="41" fontId="207" fillId="0" borderId="0" xfId="3685" applyFont="1" applyFill="1" applyBorder="1" applyAlignment="1">
      <alignment horizontal="right" vertical="center"/>
    </xf>
    <xf numFmtId="41" fontId="207" fillId="0" borderId="0" xfId="3685" applyFont="1" applyFill="1" applyBorder="1" applyAlignment="1">
      <alignment vertical="center"/>
    </xf>
    <xf numFmtId="41" fontId="207" fillId="0" borderId="0" xfId="3685" applyFont="1" applyAlignment="1">
      <alignment vertical="center"/>
    </xf>
    <xf numFmtId="0" fontId="211" fillId="0" borderId="41" xfId="0" applyFont="1" applyBorder="1" applyAlignment="1">
      <alignment horizontal="left" vertical="center" wrapText="1"/>
    </xf>
    <xf numFmtId="41" fontId="211" fillId="0" borderId="41" xfId="3685" applyFont="1" applyBorder="1" applyAlignment="1">
      <alignment horizontal="center" vertical="center" wrapText="1"/>
    </xf>
    <xf numFmtId="171" fontId="211" fillId="0" borderId="41" xfId="3684" applyNumberFormat="1" applyFont="1" applyBorder="1" applyAlignment="1">
      <alignment horizontal="center" vertical="center" wrapText="1"/>
    </xf>
    <xf numFmtId="41" fontId="160" fillId="0" borderId="43" xfId="0" applyNumberFormat="1" applyFont="1" applyBorder="1" applyAlignment="1">
      <alignment horizontal="center" vertical="center"/>
    </xf>
    <xf numFmtId="0" fontId="211" fillId="0" borderId="43" xfId="0" applyFont="1" applyBorder="1" applyAlignment="1">
      <alignment vertical="center" wrapText="1"/>
    </xf>
    <xf numFmtId="0" fontId="166" fillId="90" borderId="38" xfId="0" applyFont="1" applyFill="1" applyBorder="1" applyAlignment="1">
      <alignment horizontal="left" vertical="center" wrapText="1"/>
    </xf>
    <xf numFmtId="41" fontId="166" fillId="90" borderId="38" xfId="3685" applyFont="1" applyFill="1" applyBorder="1" applyAlignment="1">
      <alignment horizontal="right" vertical="center" wrapText="1"/>
    </xf>
    <xf numFmtId="171" fontId="166" fillId="90" borderId="38" xfId="3684" applyNumberFormat="1" applyFont="1" applyFill="1" applyBorder="1" applyAlignment="1">
      <alignment horizontal="center" vertical="center" wrapText="1"/>
    </xf>
    <xf numFmtId="0" fontId="166" fillId="90" borderId="41" xfId="0" applyFont="1" applyFill="1" applyBorder="1" applyAlignment="1">
      <alignment horizontal="left" vertical="center" wrapText="1"/>
    </xf>
    <xf numFmtId="41" fontId="166" fillId="90" borderId="41" xfId="3685" applyFont="1" applyFill="1" applyBorder="1" applyAlignment="1">
      <alignment horizontal="center" vertical="center" wrapText="1"/>
    </xf>
    <xf numFmtId="171" fontId="166" fillId="90" borderId="41" xfId="3684" applyNumberFormat="1" applyFont="1" applyFill="1" applyBorder="1" applyAlignment="1">
      <alignment horizontal="center" vertical="center" wrapText="1"/>
    </xf>
    <xf numFmtId="9" fontId="166" fillId="90" borderId="38" xfId="3684" applyFont="1" applyFill="1" applyBorder="1" applyAlignment="1">
      <alignment horizontal="center" vertical="center" wrapText="1"/>
    </xf>
    <xf numFmtId="0" fontId="220" fillId="90" borderId="41" xfId="0" applyFont="1" applyFill="1" applyBorder="1" applyAlignment="1">
      <alignment horizontal="left" vertical="center" wrapText="1"/>
    </xf>
    <xf numFmtId="41" fontId="177" fillId="0" borderId="0" xfId="3685" applyFont="1" applyBorder="1" applyAlignment="1">
      <alignment horizontal="center" vertical="center" wrapText="1"/>
    </xf>
    <xf numFmtId="171" fontId="177" fillId="0" borderId="0" xfId="3684" applyNumberFormat="1" applyFont="1" applyBorder="1" applyAlignment="1">
      <alignment horizontal="right" vertical="center" wrapText="1"/>
    </xf>
    <xf numFmtId="171" fontId="177" fillId="0" borderId="0" xfId="3684" applyNumberFormat="1" applyFont="1" applyFill="1" applyBorder="1" applyAlignment="1">
      <alignment horizontal="right" vertical="center" wrapText="1"/>
    </xf>
    <xf numFmtId="41" fontId="177" fillId="0" borderId="40" xfId="3685" applyFont="1" applyBorder="1" applyAlignment="1">
      <alignment horizontal="center" vertical="center" wrapText="1"/>
    </xf>
    <xf numFmtId="171" fontId="177" fillId="0" borderId="40" xfId="3684" applyNumberFormat="1" applyFont="1" applyBorder="1" applyAlignment="1">
      <alignment horizontal="right" vertical="center" wrapText="1"/>
    </xf>
    <xf numFmtId="3" fontId="166" fillId="90" borderId="40" xfId="3685" applyNumberFormat="1" applyFont="1" applyFill="1" applyBorder="1" applyAlignment="1">
      <alignment horizontal="right" vertical="center" wrapText="1"/>
    </xf>
    <xf numFmtId="171" fontId="166" fillId="90" borderId="40" xfId="3684" applyNumberFormat="1" applyFont="1" applyFill="1" applyBorder="1" applyAlignment="1">
      <alignment horizontal="right" vertical="center" wrapText="1"/>
    </xf>
    <xf numFmtId="171" fontId="221" fillId="0" borderId="0" xfId="3684" applyNumberFormat="1" applyFont="1" applyFill="1" applyBorder="1" applyAlignment="1">
      <alignment horizontal="right"/>
    </xf>
    <xf numFmtId="0" fontId="200" fillId="0" borderId="0" xfId="0" applyFont="1" applyAlignment="1">
      <alignment horizontal="center" vertical="center" wrapText="1"/>
    </xf>
    <xf numFmtId="17" fontId="200" fillId="3" borderId="41" xfId="0" quotePrefix="1" applyNumberFormat="1" applyFont="1" applyFill="1" applyBorder="1" applyAlignment="1">
      <alignment horizontal="center" vertical="center" wrapText="1"/>
    </xf>
    <xf numFmtId="17" fontId="200" fillId="3" borderId="41" xfId="0" applyNumberFormat="1" applyFont="1" applyFill="1" applyBorder="1" applyAlignment="1">
      <alignment horizontal="center" vertical="center" wrapText="1"/>
    </xf>
    <xf numFmtId="0" fontId="177" fillId="3" borderId="34" xfId="0" applyFont="1" applyFill="1" applyBorder="1"/>
    <xf numFmtId="0" fontId="222" fillId="90" borderId="43" xfId="0" applyFont="1" applyFill="1" applyBorder="1" applyAlignment="1">
      <alignment horizontal="left" vertical="center" wrapText="1"/>
    </xf>
    <xf numFmtId="0" fontId="222" fillId="90" borderId="38" xfId="0" applyFont="1" applyFill="1" applyBorder="1" applyAlignment="1">
      <alignment horizontal="left" vertical="center" wrapText="1"/>
    </xf>
    <xf numFmtId="0" fontId="180" fillId="88" borderId="43" xfId="0" quotePrefix="1" applyFont="1" applyFill="1" applyBorder="1" applyAlignment="1">
      <alignment horizontal="center" vertical="center" wrapText="1"/>
    </xf>
    <xf numFmtId="251" fontId="211" fillId="0" borderId="0" xfId="3685" applyNumberFormat="1" applyFont="1" applyFill="1" applyBorder="1" applyAlignment="1">
      <alignment horizontal="right" vertical="center"/>
    </xf>
    <xf numFmtId="171" fontId="158" fillId="0" borderId="0" xfId="3684" applyNumberFormat="1" applyFont="1" applyFill="1" applyAlignment="1">
      <alignment horizontal="right" vertical="center" wrapText="1"/>
    </xf>
    <xf numFmtId="3" fontId="211" fillId="0" borderId="0" xfId="3685" applyNumberFormat="1" applyFont="1" applyFill="1" applyAlignment="1">
      <alignment horizontal="right" vertical="center" wrapText="1"/>
    </xf>
    <xf numFmtId="3" fontId="166" fillId="90" borderId="0" xfId="3685" applyNumberFormat="1" applyFont="1" applyFill="1" applyBorder="1" applyAlignment="1">
      <alignment horizontal="right" vertical="center" wrapText="1"/>
    </xf>
    <xf numFmtId="171" fontId="166" fillId="90" borderId="0" xfId="3684" applyNumberFormat="1" applyFont="1" applyFill="1" applyBorder="1" applyAlignment="1">
      <alignment horizontal="right" vertical="center" wrapText="1"/>
    </xf>
    <xf numFmtId="0" fontId="222" fillId="90" borderId="40" xfId="0" applyFont="1" applyFill="1" applyBorder="1" applyAlignment="1">
      <alignment horizontal="left" vertical="center" wrapText="1" indent="1"/>
    </xf>
    <xf numFmtId="0" fontId="222" fillId="90" borderId="42" xfId="0" applyFont="1" applyFill="1" applyBorder="1" applyAlignment="1">
      <alignment horizontal="left" vertical="center" wrapText="1" indent="1"/>
    </xf>
    <xf numFmtId="0" fontId="222" fillId="91" borderId="41" xfId="0" applyFont="1" applyFill="1" applyBorder="1" applyAlignment="1">
      <alignment horizontal="left" vertical="center" wrapText="1" indent="1"/>
    </xf>
    <xf numFmtId="41" fontId="166" fillId="91" borderId="41" xfId="3685" applyFont="1" applyFill="1" applyBorder="1" applyAlignment="1">
      <alignment horizontal="right" vertical="center" wrapText="1"/>
    </xf>
    <xf numFmtId="171" fontId="166" fillId="91" borderId="41" xfId="3684" applyNumberFormat="1" applyFont="1" applyFill="1" applyBorder="1" applyAlignment="1">
      <alignment horizontal="right" vertical="center" wrapText="1"/>
    </xf>
    <xf numFmtId="171" fontId="207" fillId="0" borderId="0" xfId="3684" applyNumberFormat="1" applyFont="1" applyBorder="1" applyAlignment="1">
      <alignment horizontal="right" vertical="center" wrapText="1"/>
    </xf>
    <xf numFmtId="171" fontId="207" fillId="0" borderId="0" xfId="3684" applyNumberFormat="1" applyFont="1" applyAlignment="1">
      <alignment horizontal="right" vertical="center" wrapText="1"/>
    </xf>
    <xf numFmtId="41" fontId="207" fillId="0" borderId="0" xfId="3685" applyFont="1" applyBorder="1" applyAlignment="1">
      <alignment horizontal="right" vertical="center" wrapText="1"/>
    </xf>
    <xf numFmtId="171" fontId="207" fillId="0" borderId="0" xfId="3684" applyNumberFormat="1" applyFont="1" applyBorder="1" applyAlignment="1">
      <alignment horizontal="right" vertical="center"/>
    </xf>
    <xf numFmtId="171" fontId="211" fillId="0" borderId="0" xfId="3684" applyNumberFormat="1" applyFont="1" applyAlignment="1">
      <alignment horizontal="right" vertical="center" wrapText="1"/>
    </xf>
    <xf numFmtId="41" fontId="207" fillId="0" borderId="0" xfId="3685" applyFont="1" applyBorder="1" applyAlignment="1">
      <alignment horizontal="right" vertical="center"/>
    </xf>
    <xf numFmtId="41" fontId="223" fillId="0" borderId="0" xfId="3685" applyFont="1" applyFill="1" applyBorder="1" applyAlignment="1">
      <alignment horizontal="right"/>
    </xf>
    <xf numFmtId="0" fontId="153" fillId="3" borderId="0" xfId="0" applyFont="1" applyFill="1" applyAlignment="1">
      <alignment horizontal="center" vertical="center" wrapText="1"/>
    </xf>
    <xf numFmtId="0" fontId="154" fillId="3" borderId="0" xfId="0" applyFont="1" applyFill="1" applyAlignment="1">
      <alignment horizontal="left"/>
    </xf>
    <xf numFmtId="0" fontId="206" fillId="3" borderId="2" xfId="0" applyFont="1" applyFill="1" applyBorder="1" applyAlignment="1">
      <alignment horizontal="center"/>
    </xf>
    <xf numFmtId="0" fontId="162" fillId="88" borderId="0" xfId="0" applyFont="1" applyFill="1" applyAlignment="1">
      <alignment horizontal="center" vertical="center" wrapText="1"/>
    </xf>
    <xf numFmtId="0" fontId="208" fillId="3" borderId="0" xfId="0" applyFont="1" applyFill="1" applyAlignment="1">
      <alignment horizontal="left" vertical="center" wrapText="1"/>
    </xf>
    <xf numFmtId="17" fontId="167" fillId="0" borderId="37" xfId="0" quotePrefix="1" applyNumberFormat="1" applyFont="1" applyBorder="1" applyAlignment="1">
      <alignment horizontal="center" vertical="center" wrapText="1"/>
    </xf>
    <xf numFmtId="0" fontId="167" fillId="0" borderId="0" xfId="0" applyFont="1" applyAlignment="1">
      <alignment horizontal="center" vertical="center" wrapText="1"/>
    </xf>
    <xf numFmtId="0" fontId="163" fillId="0" borderId="0" xfId="0" applyFont="1" applyAlignment="1">
      <alignment horizontal="left" vertical="center" wrapText="1"/>
    </xf>
    <xf numFmtId="0" fontId="167" fillId="88" borderId="0" xfId="0" applyFont="1" applyFill="1" applyAlignment="1">
      <alignment horizontal="center" vertical="center" wrapText="1"/>
    </xf>
    <xf numFmtId="17" fontId="167" fillId="0" borderId="0" xfId="0" quotePrefix="1" applyNumberFormat="1" applyFont="1" applyAlignment="1">
      <alignment horizontal="center" vertical="center" wrapText="1"/>
    </xf>
    <xf numFmtId="0" fontId="167" fillId="88" borderId="37" xfId="0" applyFont="1" applyFill="1" applyBorder="1" applyAlignment="1">
      <alignment horizontal="center" vertical="center" wrapText="1"/>
    </xf>
    <xf numFmtId="0" fontId="207" fillId="0" borderId="0" xfId="0" applyFont="1" applyAlignment="1">
      <alignment horizontal="center" wrapText="1"/>
    </xf>
    <xf numFmtId="0" fontId="211" fillId="0" borderId="0" xfId="0" applyFont="1" applyAlignment="1">
      <alignment horizontal="center" vertical="center" wrapText="1"/>
    </xf>
    <xf numFmtId="0" fontId="211" fillId="0" borderId="41" xfId="0" applyFont="1" applyBorder="1" applyAlignment="1">
      <alignment horizontal="center" vertical="center" wrapText="1"/>
    </xf>
    <xf numFmtId="171" fontId="166" fillId="90" borderId="0" xfId="3684" applyNumberFormat="1" applyFont="1" applyFill="1" applyBorder="1" applyAlignment="1">
      <alignment horizontal="center" vertical="center" wrapText="1"/>
    </xf>
    <xf numFmtId="0" fontId="211" fillId="0" borderId="0" xfId="0" applyFont="1" applyAlignment="1">
      <alignment horizontal="left" vertical="center" wrapText="1"/>
    </xf>
    <xf numFmtId="0" fontId="211" fillId="0" borderId="40" xfId="0" applyFont="1" applyBorder="1" applyAlignment="1">
      <alignment horizontal="left" vertical="center" wrapText="1"/>
    </xf>
    <xf numFmtId="0" fontId="211" fillId="0" borderId="0" xfId="0" applyFont="1" applyAlignment="1">
      <alignment vertical="center" wrapText="1"/>
    </xf>
    <xf numFmtId="0" fontId="211" fillId="0" borderId="40" xfId="0" applyFont="1" applyBorder="1" applyAlignment="1">
      <alignment vertical="center" wrapText="1"/>
    </xf>
    <xf numFmtId="0" fontId="211" fillId="0" borderId="40" xfId="0" applyFont="1" applyBorder="1" applyAlignment="1">
      <alignment horizontal="center" vertical="center" wrapText="1"/>
    </xf>
    <xf numFmtId="17" fontId="160" fillId="0" borderId="44" xfId="0" applyNumberFormat="1" applyFont="1" applyBorder="1" applyAlignment="1">
      <alignment horizontal="center"/>
    </xf>
    <xf numFmtId="0" fontId="160" fillId="0" borderId="44" xfId="0" applyFont="1" applyBorder="1" applyAlignment="1">
      <alignment horizontal="center"/>
    </xf>
    <xf numFmtId="0" fontId="200" fillId="2" borderId="0" xfId="0" applyFont="1" applyFill="1" applyAlignment="1">
      <alignment horizontal="center" vertical="center" wrapText="1"/>
    </xf>
    <xf numFmtId="0" fontId="200" fillId="2" borderId="40" xfId="0" applyFont="1" applyFill="1" applyBorder="1" applyAlignment="1">
      <alignment horizontal="center" vertical="center" wrapText="1"/>
    </xf>
    <xf numFmtId="0" fontId="176" fillId="0" borderId="0" xfId="0" applyFont="1" applyAlignment="1">
      <alignment horizontal="center" vertical="center" wrapText="1"/>
    </xf>
    <xf numFmtId="0" fontId="176" fillId="0" borderId="40" xfId="0" applyFont="1" applyBorder="1" applyAlignment="1">
      <alignment horizontal="center" vertical="center" wrapText="1"/>
    </xf>
    <xf numFmtId="0" fontId="200" fillId="3" borderId="0" xfId="0" applyFont="1" applyFill="1" applyAlignment="1">
      <alignment horizontal="center" vertical="center" wrapText="1"/>
    </xf>
    <xf numFmtId="0" fontId="200" fillId="3" borderId="40" xfId="0" applyFont="1" applyFill="1" applyBorder="1" applyAlignment="1">
      <alignment horizontal="center" vertical="center" wrapText="1"/>
    </xf>
    <xf numFmtId="0" fontId="200" fillId="3" borderId="41" xfId="0" applyFont="1" applyFill="1" applyBorder="1" applyAlignment="1">
      <alignment horizontal="center" vertical="center" wrapText="1"/>
    </xf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080FF"/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6350</xdr:colOff>
      <xdr:row>2</xdr:row>
      <xdr:rowOff>883230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5"/>
  <sheetViews>
    <sheetView showGridLines="0" tabSelected="1" zoomScale="78" workbookViewId="0">
      <selection activeCell="K5" sqref="K5"/>
    </sheetView>
  </sheetViews>
  <sheetFormatPr baseColWidth="10" defaultColWidth="11.453125" defaultRowHeight="16.5"/>
  <cols>
    <col min="1" max="16384" width="11.453125" style="51"/>
  </cols>
  <sheetData>
    <row r="3" spans="3:6" ht="71.5">
      <c r="C3" s="140" t="s">
        <v>0</v>
      </c>
      <c r="D3" s="141"/>
      <c r="E3" s="141"/>
      <c r="F3" s="141"/>
    </row>
    <row r="4" spans="3:6" ht="71.5">
      <c r="C4" s="140" t="s">
        <v>182</v>
      </c>
      <c r="D4" s="141"/>
      <c r="E4" s="141"/>
      <c r="F4" s="141"/>
    </row>
    <row r="5" spans="3:6">
      <c r="C5" s="142" t="s">
        <v>1</v>
      </c>
    </row>
    <row r="6" spans="3:6">
      <c r="C6" s="142" t="s">
        <v>139</v>
      </c>
    </row>
    <row r="7" spans="3:6">
      <c r="C7" s="142" t="s">
        <v>138</v>
      </c>
    </row>
    <row r="8" spans="3:6">
      <c r="C8" s="142" t="s">
        <v>140</v>
      </c>
    </row>
    <row r="9" spans="3:6">
      <c r="C9" s="142" t="s">
        <v>137</v>
      </c>
    </row>
    <row r="10" spans="3:6">
      <c r="C10" s="143" t="s">
        <v>148</v>
      </c>
    </row>
    <row r="11" spans="3:6">
      <c r="C11" s="143" t="s">
        <v>149</v>
      </c>
    </row>
    <row r="12" spans="3:6">
      <c r="C12" s="142" t="s">
        <v>141</v>
      </c>
    </row>
    <row r="13" spans="3:6">
      <c r="C13" s="142" t="s">
        <v>142</v>
      </c>
    </row>
    <row r="14" spans="3:6">
      <c r="C14" s="142" t="s">
        <v>143</v>
      </c>
    </row>
    <row r="15" spans="3:6">
      <c r="C15" s="142" t="s">
        <v>144</v>
      </c>
    </row>
  </sheetData>
  <hyperlinks>
    <hyperlink ref="C5" location="EBITDA!A1" display="EBITDA" xr:uid="{B709B9C5-6F74-4E3A-9E52-D57B125DBB51}"/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4" location="Ratios!A1" display="Ratios" xr:uid="{3F703397-4B78-4928-BA5B-A2FEF165D422}"/>
    <hyperlink ref="C15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Acum'!A1" display="Estados Financieros por País Acumulado" xr:uid="{A556695A-EE8C-4D3F-AD91-0AB32D36BCE7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zoomScaleNormal="100" workbookViewId="0">
      <selection activeCell="C8" sqref="C8"/>
    </sheetView>
  </sheetViews>
  <sheetFormatPr baseColWidth="10" defaultColWidth="11.453125" defaultRowHeight="18.5"/>
  <cols>
    <col min="1" max="1" width="0.81640625" style="94" customWidth="1"/>
    <col min="2" max="2" width="27.453125" style="94" customWidth="1"/>
    <col min="3" max="5" width="23" style="94" customWidth="1"/>
    <col min="6" max="6" width="0.81640625" style="94" customWidth="1"/>
    <col min="7" max="7" width="15.6328125" style="94" bestFit="1" customWidth="1"/>
    <col min="8" max="8" width="9.54296875" style="94" bestFit="1" customWidth="1"/>
    <col min="9" max="9" width="7.81640625" style="94" customWidth="1"/>
    <col min="10" max="10" width="8.81640625" style="94" customWidth="1"/>
    <col min="11" max="11" width="7.7265625" style="94" bestFit="1" customWidth="1"/>
    <col min="12" max="12" width="8" style="94" bestFit="1" customWidth="1"/>
    <col min="13" max="13" width="5.453125" style="94" bestFit="1" customWidth="1"/>
    <col min="14" max="16384" width="11.453125" style="94"/>
  </cols>
  <sheetData>
    <row r="1" spans="1:13" ht="11.25" customHeight="1"/>
    <row r="2" spans="1:13" s="92" customFormat="1" ht="27.5">
      <c r="B2" s="104" t="s">
        <v>104</v>
      </c>
      <c r="C2" s="106"/>
    </row>
    <row r="3" spans="1:13" s="111" customFormat="1">
      <c r="A3" s="107"/>
      <c r="B3" s="318" t="s">
        <v>202</v>
      </c>
      <c r="C3" s="108"/>
      <c r="D3" s="108"/>
      <c r="E3" s="108"/>
      <c r="F3" s="109"/>
      <c r="G3" s="109"/>
      <c r="H3" s="110"/>
      <c r="I3" s="110"/>
      <c r="J3" s="110"/>
      <c r="K3" s="110"/>
      <c r="L3" s="110"/>
      <c r="M3" s="110"/>
    </row>
    <row r="4" spans="1:13" ht="9" customHeight="1">
      <c r="A4" s="112"/>
      <c r="B4" s="113"/>
      <c r="C4" s="113"/>
      <c r="D4" s="113"/>
      <c r="E4" s="113"/>
      <c r="F4" s="113"/>
      <c r="G4" s="113"/>
      <c r="H4" s="114"/>
      <c r="I4" s="114"/>
      <c r="J4" s="114"/>
      <c r="K4" s="114"/>
      <c r="L4" s="114"/>
      <c r="M4" s="114"/>
    </row>
    <row r="5" spans="1:13" s="115" customFormat="1" ht="33.75" customHeight="1">
      <c r="B5" s="157" t="s">
        <v>173</v>
      </c>
      <c r="C5" s="321" t="s">
        <v>105</v>
      </c>
      <c r="D5" s="321" t="s">
        <v>106</v>
      </c>
      <c r="E5" s="321" t="s">
        <v>107</v>
      </c>
      <c r="F5" s="155"/>
      <c r="G5" s="321" t="s">
        <v>108</v>
      </c>
    </row>
    <row r="6" spans="1:13" s="115" customFormat="1" ht="13.5" customHeight="1">
      <c r="B6" s="156" t="s">
        <v>84</v>
      </c>
      <c r="C6" s="166">
        <v>665774.64599999995</v>
      </c>
      <c r="D6" s="166">
        <v>-205453.7</v>
      </c>
      <c r="E6" s="166">
        <v>-663217.44299999997</v>
      </c>
      <c r="F6" s="51"/>
      <c r="G6" s="322">
        <v>-202896.49700000003</v>
      </c>
    </row>
    <row r="7" spans="1:13" s="115" customFormat="1" ht="13.5" customHeight="1">
      <c r="B7" s="156" t="s">
        <v>53</v>
      </c>
      <c r="C7" s="166">
        <v>203830.011</v>
      </c>
      <c r="D7" s="166">
        <v>14089.620999999999</v>
      </c>
      <c r="E7" s="166">
        <v>-72853.266000000003</v>
      </c>
      <c r="F7" s="51"/>
      <c r="G7" s="322">
        <v>145066.36599999998</v>
      </c>
    </row>
    <row r="8" spans="1:13" s="115" customFormat="1" ht="13.5" customHeight="1">
      <c r="B8" s="156" t="s">
        <v>51</v>
      </c>
      <c r="C8" s="166">
        <v>72571.784</v>
      </c>
      <c r="D8" s="166">
        <v>-5234.2349999999997</v>
      </c>
      <c r="E8" s="166">
        <v>-64837.428999999996</v>
      </c>
      <c r="F8" s="51"/>
      <c r="G8" s="322">
        <v>2500.1200000000026</v>
      </c>
    </row>
    <row r="9" spans="1:13" s="115" customFormat="1" ht="13.5" customHeight="1">
      <c r="B9" s="156" t="s">
        <v>52</v>
      </c>
      <c r="C9" s="166">
        <v>-11384.146000000001</v>
      </c>
      <c r="D9" s="166">
        <v>-7439.8829999999998</v>
      </c>
      <c r="E9" s="166">
        <v>26877.663</v>
      </c>
      <c r="F9" s="51"/>
      <c r="G9" s="322">
        <v>8053.6339999999982</v>
      </c>
    </row>
    <row r="10" spans="1:13" s="115" customFormat="1" ht="13.5" customHeight="1">
      <c r="B10" s="156" t="s">
        <v>54</v>
      </c>
      <c r="C10" s="166">
        <v>-12589.382</v>
      </c>
      <c r="D10" s="166">
        <v>0</v>
      </c>
      <c r="E10" s="166">
        <v>12589.382</v>
      </c>
      <c r="F10" s="51"/>
      <c r="G10" s="322">
        <v>0</v>
      </c>
    </row>
    <row r="11" spans="1:13" s="115" customFormat="1" ht="13.5" customHeight="1">
      <c r="B11" s="156" t="s">
        <v>15</v>
      </c>
      <c r="C11" s="166">
        <v>-344771.43199999997</v>
      </c>
      <c r="D11" s="166">
        <v>-15918.232</v>
      </c>
      <c r="E11" s="166">
        <v>386332.58299999998</v>
      </c>
      <c r="F11" s="51"/>
      <c r="G11" s="322">
        <v>25642.918999999994</v>
      </c>
    </row>
    <row r="12" spans="1:13" s="115" customFormat="1" ht="13.5" customHeight="1">
      <c r="B12" s="319" t="s">
        <v>20</v>
      </c>
      <c r="C12" s="186">
        <v>573431.48099999991</v>
      </c>
      <c r="D12" s="186">
        <v>-219956.429</v>
      </c>
      <c r="E12" s="186">
        <v>-375108.51000000013</v>
      </c>
      <c r="F12" s="51"/>
      <c r="G12" s="186">
        <v>-21633.458000000217</v>
      </c>
    </row>
    <row r="13" spans="1:13" s="115" customFormat="1">
      <c r="B13" s="158" t="s">
        <v>109</v>
      </c>
      <c r="C13" s="323"/>
      <c r="D13" s="323"/>
      <c r="E13" s="323"/>
      <c r="F13" s="51"/>
      <c r="G13" s="324"/>
    </row>
    <row r="14" spans="1:13" s="115" customFormat="1" ht="13.5" customHeight="1">
      <c r="B14" s="156" t="s">
        <v>110</v>
      </c>
      <c r="C14" s="166">
        <v>27416.403999999999</v>
      </c>
      <c r="D14" s="166">
        <v>31788.791000000001</v>
      </c>
      <c r="E14" s="166">
        <v>-37999.544000000002</v>
      </c>
      <c r="F14" s="51"/>
      <c r="G14" s="322">
        <v>21205.650999999998</v>
      </c>
    </row>
    <row r="15" spans="1:13" s="115" customFormat="1" ht="13.5" customHeight="1">
      <c r="B15" s="156" t="s">
        <v>111</v>
      </c>
      <c r="C15" s="166">
        <v>-4055.355</v>
      </c>
      <c r="D15" s="166">
        <v>-16459.291000000001</v>
      </c>
      <c r="E15" s="166">
        <v>12824.871999999999</v>
      </c>
      <c r="F15" s="51"/>
      <c r="G15" s="322">
        <v>-7689.7740000000013</v>
      </c>
      <c r="J15" s="94"/>
      <c r="K15" s="94"/>
      <c r="L15" s="94"/>
      <c r="M15" s="94"/>
    </row>
    <row r="16" spans="1:13" s="115" customFormat="1" ht="13.5" customHeight="1">
      <c r="B16" s="320" t="s">
        <v>19</v>
      </c>
      <c r="C16" s="186">
        <v>596792.52999999991</v>
      </c>
      <c r="D16" s="186">
        <v>-204626.929</v>
      </c>
      <c r="E16" s="186">
        <v>-400283.18200000015</v>
      </c>
      <c r="F16" s="51"/>
      <c r="G16" s="186">
        <v>-8117.5810000002384</v>
      </c>
      <c r="J16" s="94"/>
      <c r="K16" s="94"/>
      <c r="L16" s="94"/>
      <c r="M16" s="94"/>
    </row>
    <row r="17" spans="2:14" ht="10" customHeight="1">
      <c r="B17" s="159"/>
      <c r="C17" s="159"/>
      <c r="D17" s="159"/>
      <c r="E17" s="159"/>
      <c r="F17" s="159"/>
      <c r="G17" s="96"/>
    </row>
    <row r="18" spans="2:14" s="116" customFormat="1">
      <c r="B18" s="159"/>
      <c r="C18" s="159"/>
      <c r="D18" s="159"/>
      <c r="E18" s="159"/>
      <c r="F18" s="159"/>
      <c r="G18" s="160"/>
      <c r="H18" s="117"/>
    </row>
    <row r="19" spans="2:14" ht="30">
      <c r="B19" s="157" t="s">
        <v>150</v>
      </c>
      <c r="C19" s="321" t="s">
        <v>105</v>
      </c>
      <c r="D19" s="321" t="s">
        <v>106</v>
      </c>
      <c r="E19" s="321" t="s">
        <v>107</v>
      </c>
      <c r="F19" s="155"/>
      <c r="G19" s="321" t="s">
        <v>108</v>
      </c>
    </row>
    <row r="20" spans="2:14" ht="13.5" customHeight="1">
      <c r="B20" s="156" t="s">
        <v>84</v>
      </c>
      <c r="C20" s="166">
        <v>804134.61699999997</v>
      </c>
      <c r="D20" s="166">
        <v>-130725.448</v>
      </c>
      <c r="E20" s="166">
        <v>-754792.53500000003</v>
      </c>
      <c r="F20" s="51"/>
      <c r="G20" s="322">
        <v>-81383.366000000038</v>
      </c>
      <c r="N20" s="118"/>
    </row>
    <row r="21" spans="2:14" ht="13.5" customHeight="1">
      <c r="B21" s="156" t="s">
        <v>53</v>
      </c>
      <c r="C21" s="166">
        <v>170644.27799999999</v>
      </c>
      <c r="D21" s="166">
        <v>-48305.866000000002</v>
      </c>
      <c r="E21" s="166">
        <v>-53554.898000000001</v>
      </c>
      <c r="F21" s="51"/>
      <c r="G21" s="322">
        <v>68783.513999999981</v>
      </c>
      <c r="N21" s="118"/>
    </row>
    <row r="22" spans="2:14" ht="13.5" customHeight="1">
      <c r="B22" s="156" t="s">
        <v>51</v>
      </c>
      <c r="C22" s="166">
        <v>166604.86300000001</v>
      </c>
      <c r="D22" s="166">
        <v>-47379.197999999997</v>
      </c>
      <c r="E22" s="166">
        <v>-114481.802</v>
      </c>
      <c r="F22" s="51"/>
      <c r="G22" s="322">
        <v>4743.8630000000121</v>
      </c>
      <c r="N22" s="118"/>
    </row>
    <row r="23" spans="2:14" ht="13.5" customHeight="1">
      <c r="B23" s="156" t="s">
        <v>52</v>
      </c>
      <c r="C23" s="166">
        <v>-40244.317999999999</v>
      </c>
      <c r="D23" s="166">
        <v>-10947.974</v>
      </c>
      <c r="E23" s="166">
        <v>51342.142</v>
      </c>
      <c r="F23" s="51"/>
      <c r="G23" s="322">
        <v>149.84999999999854</v>
      </c>
      <c r="N23" s="118"/>
    </row>
    <row r="24" spans="2:14" ht="13.5" customHeight="1">
      <c r="B24" s="156" t="s">
        <v>54</v>
      </c>
      <c r="C24" s="166">
        <v>7680.3779999999997</v>
      </c>
      <c r="D24" s="166">
        <v>-30.033999999999999</v>
      </c>
      <c r="E24" s="166">
        <v>-7650.3440000000001</v>
      </c>
      <c r="F24" s="51"/>
      <c r="G24" s="322">
        <v>0</v>
      </c>
      <c r="N24" s="118"/>
    </row>
    <row r="25" spans="2:14" ht="15" customHeight="1">
      <c r="B25" s="156" t="s">
        <v>15</v>
      </c>
      <c r="C25" s="166">
        <v>-360092.21299999999</v>
      </c>
      <c r="D25" s="166">
        <v>34461.902000000002</v>
      </c>
      <c r="E25" s="166">
        <v>376152.31199999998</v>
      </c>
      <c r="F25" s="51"/>
      <c r="G25" s="322">
        <v>50522.000999999989</v>
      </c>
    </row>
    <row r="26" spans="2:14">
      <c r="B26" s="319" t="s">
        <v>20</v>
      </c>
      <c r="C26" s="186">
        <v>748727.60499999998</v>
      </c>
      <c r="D26" s="186">
        <v>-202926.61800000002</v>
      </c>
      <c r="E26" s="186">
        <v>-502985.12500000017</v>
      </c>
      <c r="F26" s="51"/>
      <c r="G26" s="186">
        <v>42815.86199999979</v>
      </c>
    </row>
    <row r="27" spans="2:14">
      <c r="B27" s="158" t="s">
        <v>109</v>
      </c>
      <c r="C27" s="323"/>
      <c r="D27" s="323"/>
      <c r="E27" s="323"/>
      <c r="F27" s="51"/>
      <c r="G27" s="324"/>
    </row>
    <row r="28" spans="2:14">
      <c r="B28" s="156" t="s">
        <v>110</v>
      </c>
      <c r="C28" s="166">
        <v>71777.790999999997</v>
      </c>
      <c r="D28" s="166">
        <v>-1720.4380000000001</v>
      </c>
      <c r="E28" s="166">
        <v>-23521.152999999998</v>
      </c>
      <c r="F28" s="51"/>
      <c r="G28" s="322">
        <v>46536.200000000004</v>
      </c>
      <c r="J28" s="92"/>
      <c r="K28" s="92"/>
      <c r="L28" s="92"/>
    </row>
    <row r="29" spans="2:14">
      <c r="B29" s="156" t="s">
        <v>111</v>
      </c>
      <c r="C29" s="166">
        <v>-102408.545</v>
      </c>
      <c r="D29" s="166">
        <v>20958.013999999999</v>
      </c>
      <c r="E29" s="166">
        <v>28007.195</v>
      </c>
      <c r="F29" s="51"/>
      <c r="G29" s="322">
        <v>-53443.336000000003</v>
      </c>
      <c r="J29" s="92"/>
      <c r="K29" s="92"/>
      <c r="L29" s="92"/>
    </row>
    <row r="30" spans="2:14">
      <c r="B30" s="320" t="s">
        <v>19</v>
      </c>
      <c r="C30" s="186">
        <v>718096.85099999991</v>
      </c>
      <c r="D30" s="186">
        <v>-183689.04200000002</v>
      </c>
      <c r="E30" s="186">
        <v>-498499.08300000016</v>
      </c>
      <c r="F30" s="51"/>
      <c r="G30" s="186">
        <v>35908.725999999733</v>
      </c>
    </row>
    <row r="31" spans="2:14" s="92" customFormat="1" ht="10" customHeight="1">
      <c r="B31" s="115"/>
      <c r="C31" s="115"/>
      <c r="D31" s="115"/>
      <c r="E31" s="115"/>
      <c r="F31" s="115"/>
      <c r="G31" s="119"/>
    </row>
    <row r="32" spans="2:14">
      <c r="G32" s="118"/>
    </row>
    <row r="33" spans="7:7">
      <c r="G33" s="118"/>
    </row>
    <row r="34" spans="7:7">
      <c r="G34" s="118"/>
    </row>
    <row r="35" spans="7:7" ht="15" customHeight="1">
      <c r="G35" s="118"/>
    </row>
    <row r="36" spans="7:7">
      <c r="G36" s="118"/>
    </row>
    <row r="37" spans="7:7">
      <c r="G37" s="118"/>
    </row>
    <row r="38" spans="7:7">
      <c r="G38" s="118"/>
    </row>
    <row r="39" spans="7:7">
      <c r="G39" s="118"/>
    </row>
    <row r="40" spans="7:7">
      <c r="G40" s="118"/>
    </row>
    <row r="41" spans="7:7">
      <c r="G41" s="118"/>
    </row>
    <row r="42" spans="7:7">
      <c r="G42" s="118"/>
    </row>
    <row r="43" spans="7:7">
      <c r="G43" s="118"/>
    </row>
    <row r="44" spans="7:7">
      <c r="G44" s="118"/>
    </row>
    <row r="45" spans="7:7" ht="15.75" customHeight="1">
      <c r="G45" s="118"/>
    </row>
    <row r="46" spans="7:7">
      <c r="G46" s="118"/>
    </row>
    <row r="47" spans="7:7">
      <c r="G47" s="118"/>
    </row>
    <row r="48" spans="7:7">
      <c r="G48" s="118"/>
    </row>
    <row r="49" spans="7:7">
      <c r="G49" s="118"/>
    </row>
    <row r="50" spans="7:7">
      <c r="G50" s="118"/>
    </row>
    <row r="51" spans="7:7">
      <c r="G51" s="118"/>
    </row>
    <row r="52" spans="7:7">
      <c r="G52" s="118"/>
    </row>
    <row r="53" spans="7:7">
      <c r="G53" s="118"/>
    </row>
    <row r="54" spans="7:7">
      <c r="G54" s="118"/>
    </row>
    <row r="55" spans="7:7">
      <c r="G55" s="118"/>
    </row>
    <row r="56" spans="7:7">
      <c r="G56" s="118"/>
    </row>
    <row r="57" spans="7:7">
      <c r="G57" s="118"/>
    </row>
    <row r="58" spans="7:7">
      <c r="G58" s="118"/>
    </row>
    <row r="59" spans="7:7">
      <c r="G59" s="118"/>
    </row>
    <row r="60" spans="7:7">
      <c r="G60" s="118"/>
    </row>
    <row r="61" spans="7:7">
      <c r="G61" s="118"/>
    </row>
    <row r="62" spans="7:7">
      <c r="G62" s="118"/>
    </row>
    <row r="63" spans="7:7">
      <c r="G63" s="118"/>
    </row>
    <row r="64" spans="7:7">
      <c r="G64" s="118"/>
    </row>
    <row r="65" spans="7:7">
      <c r="G65" s="118"/>
    </row>
    <row r="66" spans="7:7">
      <c r="G66" s="118"/>
    </row>
    <row r="67" spans="7:7">
      <c r="G67" s="118"/>
    </row>
    <row r="68" spans="7:7">
      <c r="G68" s="118"/>
    </row>
    <row r="69" spans="7:7">
      <c r="G69" s="118"/>
    </row>
    <row r="70" spans="7:7">
      <c r="G70" s="118"/>
    </row>
    <row r="71" spans="7:7">
      <c r="G71" s="118"/>
    </row>
    <row r="72" spans="7:7">
      <c r="G72" s="118"/>
    </row>
    <row r="73" spans="7:7">
      <c r="G73" s="118"/>
    </row>
    <row r="74" spans="7:7">
      <c r="G74" s="118"/>
    </row>
    <row r="75" spans="7:7">
      <c r="G75" s="118"/>
    </row>
    <row r="76" spans="7:7">
      <c r="G76" s="118"/>
    </row>
    <row r="77" spans="7:7">
      <c r="G77" s="118"/>
    </row>
    <row r="78" spans="7:7">
      <c r="G78" s="118"/>
    </row>
    <row r="79" spans="7:7">
      <c r="G79" s="118"/>
    </row>
    <row r="80" spans="7:7">
      <c r="G80" s="118"/>
    </row>
    <row r="81" spans="7:7">
      <c r="G81" s="118"/>
    </row>
  </sheetData>
  <pageMargins left="0.7" right="0.7" top="0.75" bottom="0.75" header="0.3" footer="0.3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18"/>
  <sheetViews>
    <sheetView showGridLines="0" zoomScale="85" zoomScaleNormal="85" workbookViewId="0">
      <selection activeCell="C8" sqref="C8"/>
    </sheetView>
  </sheetViews>
  <sheetFormatPr baseColWidth="10" defaultColWidth="11.453125" defaultRowHeight="15.5"/>
  <cols>
    <col min="1" max="1" width="1.7265625" style="45" customWidth="1"/>
    <col min="2" max="2" width="63.54296875" style="46" customWidth="1"/>
    <col min="3" max="4" width="14.7265625" style="45" customWidth="1"/>
    <col min="5" max="5" width="14.1796875" style="45" bestFit="1" customWidth="1"/>
    <col min="6" max="6" width="11.453125" style="45" customWidth="1"/>
    <col min="7" max="7" width="2.26953125" style="45" customWidth="1"/>
    <col min="8" max="16384" width="11.453125" style="45"/>
  </cols>
  <sheetData>
    <row r="2" spans="2:5" s="44" customFormat="1" ht="23.5">
      <c r="B2" s="48" t="s">
        <v>91</v>
      </c>
      <c r="C2" s="47"/>
    </row>
    <row r="4" spans="2:5" ht="18" customHeight="1">
      <c r="B4" s="135" t="s">
        <v>118</v>
      </c>
      <c r="C4" s="136">
        <v>45536</v>
      </c>
      <c r="D4" s="136">
        <v>45261</v>
      </c>
      <c r="E4" s="136">
        <v>45170</v>
      </c>
    </row>
    <row r="5" spans="2:5" ht="17.149999999999999" customHeight="1">
      <c r="B5" s="137" t="s">
        <v>92</v>
      </c>
      <c r="C5" s="138">
        <v>4359201.5439999998</v>
      </c>
      <c r="D5" s="138">
        <v>4210292.7620000001</v>
      </c>
      <c r="E5" s="138">
        <v>4520645.6509999996</v>
      </c>
    </row>
    <row r="6" spans="2:5" ht="17.149999999999999" customHeight="1">
      <c r="B6" s="139" t="s">
        <v>93</v>
      </c>
      <c r="C6" s="338">
        <v>499516.58500000002</v>
      </c>
      <c r="D6" s="338">
        <v>483125.58399999997</v>
      </c>
      <c r="E6" s="338">
        <v>368466.79499999998</v>
      </c>
    </row>
    <row r="7" spans="2:5" ht="17.149999999999999" customHeight="1">
      <c r="B7" s="139" t="s">
        <v>94</v>
      </c>
      <c r="C7" s="338">
        <v>374085.06599999999</v>
      </c>
      <c r="D7" s="338">
        <v>441666.62800000003</v>
      </c>
      <c r="E7" s="338">
        <v>458118.76</v>
      </c>
    </row>
    <row r="8" spans="2:5" ht="17.149999999999999" customHeight="1">
      <c r="B8" s="137" t="s">
        <v>95</v>
      </c>
      <c r="C8" s="138">
        <v>3485599.8929999997</v>
      </c>
      <c r="D8" s="138">
        <v>3285500.5500000003</v>
      </c>
      <c r="E8" s="138">
        <v>3694060.0959999999</v>
      </c>
    </row>
    <row r="9" spans="2:5" ht="17.149999999999999" customHeight="1">
      <c r="B9" s="139" t="s">
        <v>164</v>
      </c>
      <c r="C9" s="338">
        <v>1202792.898</v>
      </c>
      <c r="D9" s="338">
        <v>1279410.2579999999</v>
      </c>
      <c r="E9" s="338">
        <v>1246724.4509999999</v>
      </c>
    </row>
    <row r="10" spans="2:5" ht="17.149999999999999" customHeight="1">
      <c r="B10" s="137" t="s">
        <v>96</v>
      </c>
      <c r="C10" s="138">
        <v>4688392.7909999993</v>
      </c>
      <c r="D10" s="138">
        <v>4564910.8080000002</v>
      </c>
      <c r="E10" s="138">
        <v>4940784.5470000003</v>
      </c>
    </row>
    <row r="12" spans="2:5" ht="17.149999999999999" customHeight="1">
      <c r="B12" s="131" t="s">
        <v>97</v>
      </c>
      <c r="C12" s="132">
        <v>45536</v>
      </c>
      <c r="D12" s="132">
        <v>45261</v>
      </c>
      <c r="E12" s="132">
        <v>45170</v>
      </c>
    </row>
    <row r="13" spans="2:5" ht="17.149999999999999" customHeight="1">
      <c r="B13" s="133" t="s">
        <v>98</v>
      </c>
      <c r="C13" s="134">
        <v>3.2925984661849883</v>
      </c>
      <c r="D13" s="134">
        <v>3.2809535253332718</v>
      </c>
      <c r="E13" s="134">
        <v>3.3689159122592809</v>
      </c>
    </row>
    <row r="14" spans="2:5" ht="17.149999999999999" customHeight="1">
      <c r="B14" s="133" t="s">
        <v>99</v>
      </c>
      <c r="C14" s="134">
        <v>3.9061177646663245</v>
      </c>
      <c r="D14" s="134">
        <v>3.945632507197435</v>
      </c>
      <c r="E14" s="134">
        <v>3.9325302942654772</v>
      </c>
    </row>
    <row r="15" spans="2:5" ht="17.149999999999999" customHeight="1">
      <c r="B15" s="133" t="s">
        <v>100</v>
      </c>
      <c r="C15" s="134">
        <v>4.3437070791782739</v>
      </c>
      <c r="D15" s="134">
        <v>4.788130735414784</v>
      </c>
      <c r="E15" s="134">
        <v>4.8609088078515326</v>
      </c>
    </row>
    <row r="16" spans="2:5" ht="17.149999999999999" customHeight="1">
      <c r="B16" s="133" t="s">
        <v>101</v>
      </c>
      <c r="C16" s="134">
        <v>0.70630809037334119</v>
      </c>
      <c r="D16" s="134">
        <v>0.76806602462853568</v>
      </c>
      <c r="E16" s="134">
        <v>0.81112239074260495</v>
      </c>
    </row>
    <row r="17" spans="2:5" ht="17.149999999999999" customHeight="1">
      <c r="B17" s="133" t="s">
        <v>102</v>
      </c>
      <c r="C17" s="134">
        <v>1.885273308709192</v>
      </c>
      <c r="D17" s="134">
        <v>2.1730490085125833</v>
      </c>
      <c r="E17" s="134">
        <v>2.0673906827302244</v>
      </c>
    </row>
    <row r="18" spans="2:5" ht="17.149999999999999" customHeight="1">
      <c r="B18" s="133" t="s">
        <v>103</v>
      </c>
      <c r="C18" s="134">
        <v>0.86542619791504005</v>
      </c>
      <c r="D18" s="134">
        <v>0.78345178058614884</v>
      </c>
      <c r="E18" s="134">
        <v>0.80945231598590051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7"/>
  <sheetViews>
    <sheetView showGridLines="0" zoomScale="80" zoomScaleNormal="80" workbookViewId="0">
      <selection activeCell="C8" sqref="C8"/>
    </sheetView>
  </sheetViews>
  <sheetFormatPr baseColWidth="10" defaultColWidth="11.453125" defaultRowHeight="16.5"/>
  <cols>
    <col min="1" max="1" width="3.90625" style="49" customWidth="1"/>
    <col min="2" max="2" width="45.81640625" style="49" customWidth="1"/>
    <col min="3" max="3" width="11" style="49" bestFit="1" customWidth="1"/>
    <col min="4" max="5" width="10.6328125" style="49" bestFit="1" customWidth="1"/>
    <col min="6" max="7" width="11.81640625" style="49" bestFit="1" customWidth="1"/>
    <col min="8" max="8" width="11.54296875" style="49" bestFit="1" customWidth="1"/>
    <col min="9" max="9" width="12.08984375" style="49" bestFit="1" customWidth="1"/>
    <col min="10" max="10" width="5.26953125" style="51" customWidth="1"/>
    <col min="11" max="11" width="6.26953125" style="49" customWidth="1"/>
    <col min="12" max="16384" width="11.453125" style="49"/>
  </cols>
  <sheetData>
    <row r="1" spans="2:13" ht="10" customHeight="1">
      <c r="B1" s="50"/>
    </row>
    <row r="2" spans="2:13" ht="27.5">
      <c r="B2" s="52" t="s">
        <v>151</v>
      </c>
    </row>
    <row r="3" spans="2:13" s="54" customFormat="1" ht="12.75" customHeight="1">
      <c r="B3" s="49"/>
      <c r="C3" s="339"/>
      <c r="D3" s="339"/>
      <c r="E3" s="339"/>
      <c r="F3" s="49"/>
      <c r="G3" s="53"/>
      <c r="H3" s="53"/>
      <c r="I3" s="53"/>
      <c r="J3" s="51"/>
    </row>
    <row r="4" spans="2:13" ht="17.149999999999999" customHeight="1">
      <c r="B4" s="55" t="s">
        <v>129</v>
      </c>
      <c r="C4" s="56" t="s">
        <v>182</v>
      </c>
      <c r="D4" s="56" t="s">
        <v>183</v>
      </c>
      <c r="E4" s="56" t="s">
        <v>184</v>
      </c>
      <c r="F4" s="56" t="s">
        <v>185</v>
      </c>
      <c r="G4" s="56" t="s">
        <v>186</v>
      </c>
      <c r="H4" s="56" t="s">
        <v>184</v>
      </c>
      <c r="I4" s="57"/>
      <c r="K4" s="341" t="s">
        <v>174</v>
      </c>
      <c r="L4" s="341"/>
      <c r="M4" s="341"/>
    </row>
    <row r="5" spans="2:13" s="58" customFormat="1" ht="17.149999999999999" customHeight="1">
      <c r="B5" s="59" t="s">
        <v>3</v>
      </c>
      <c r="C5" s="60">
        <v>154853.63800000001</v>
      </c>
      <c r="D5" s="60">
        <v>149707.91099999999</v>
      </c>
      <c r="E5" s="61">
        <v>3.4371777454031971E-2</v>
      </c>
      <c r="F5" s="60">
        <v>531991.58299999998</v>
      </c>
      <c r="G5" s="60">
        <v>448766.01899999997</v>
      </c>
      <c r="H5" s="61">
        <v>0.18545424670400457</v>
      </c>
      <c r="I5" s="51"/>
      <c r="J5" s="51"/>
      <c r="K5" s="162" t="s">
        <v>10</v>
      </c>
      <c r="L5" s="164" t="s">
        <v>84</v>
      </c>
      <c r="M5" s="49"/>
    </row>
    <row r="6" spans="2:13" s="58" customFormat="1" ht="17.149999999999999" customHeight="1">
      <c r="B6" s="62" t="s">
        <v>4</v>
      </c>
      <c r="C6" s="167">
        <v>88924.494999999995</v>
      </c>
      <c r="D6" s="167">
        <v>85935.807000000001</v>
      </c>
      <c r="E6" s="64">
        <v>3.4778145505749425E-2</v>
      </c>
      <c r="F6" s="167">
        <v>270944.58</v>
      </c>
      <c r="G6" s="167">
        <v>253351.59</v>
      </c>
      <c r="H6" s="64">
        <v>6.9441008836771179E-2</v>
      </c>
      <c r="J6" s="51"/>
      <c r="K6" s="163" t="s">
        <v>11</v>
      </c>
      <c r="L6" s="165" t="s">
        <v>53</v>
      </c>
      <c r="M6" s="49"/>
    </row>
    <row r="7" spans="2:13" s="58" customFormat="1" ht="17.149999999999999" customHeight="1">
      <c r="B7" s="62" t="s">
        <v>5</v>
      </c>
      <c r="C7" s="167">
        <v>12851.303</v>
      </c>
      <c r="D7" s="167">
        <v>4348.527</v>
      </c>
      <c r="E7" s="64">
        <v>1.9553232623368788</v>
      </c>
      <c r="F7" s="167">
        <v>42256.053999999996</v>
      </c>
      <c r="G7" s="167">
        <v>41638.417000000001</v>
      </c>
      <c r="H7" s="64">
        <v>1.4833344889167988E-2</v>
      </c>
      <c r="J7" s="51"/>
      <c r="K7" s="163" t="s">
        <v>12</v>
      </c>
      <c r="L7" s="165" t="s">
        <v>51</v>
      </c>
      <c r="M7" s="49"/>
    </row>
    <row r="8" spans="2:13" s="58" customFormat="1" ht="17.149999999999999" customHeight="1">
      <c r="B8" s="62" t="s">
        <v>6</v>
      </c>
      <c r="C8" s="167">
        <v>-32104.682000000001</v>
      </c>
      <c r="D8" s="167">
        <v>35387.116000000002</v>
      </c>
      <c r="E8" s="64" t="s">
        <v>154</v>
      </c>
      <c r="F8" s="167">
        <v>5500.9840000000004</v>
      </c>
      <c r="G8" s="167">
        <v>59416.552000000003</v>
      </c>
      <c r="H8" s="64">
        <v>-0.90741664040013625</v>
      </c>
      <c r="J8" s="51"/>
      <c r="K8" s="163" t="s">
        <v>13</v>
      </c>
      <c r="L8" s="165" t="s">
        <v>52</v>
      </c>
      <c r="M8" s="49"/>
    </row>
    <row r="9" spans="2:13" s="58" customFormat="1" ht="17.149999999999999" customHeight="1">
      <c r="B9" s="62" t="s">
        <v>7</v>
      </c>
      <c r="C9" s="167">
        <v>13232.031000000001</v>
      </c>
      <c r="D9" s="167">
        <v>-5651.5860000000002</v>
      </c>
      <c r="E9" s="64" t="s">
        <v>154</v>
      </c>
      <c r="F9" s="167">
        <v>5072.2470000000003</v>
      </c>
      <c r="G9" s="167">
        <v>3910.241</v>
      </c>
      <c r="H9" s="64">
        <v>0.29716991868276166</v>
      </c>
      <c r="J9" s="51"/>
      <c r="K9" s="163" t="s">
        <v>14</v>
      </c>
      <c r="L9" s="165" t="s">
        <v>54</v>
      </c>
      <c r="M9" s="49"/>
    </row>
    <row r="10" spans="2:13" s="58" customFormat="1" ht="17.149999999999999" customHeight="1">
      <c r="B10" s="62" t="s">
        <v>8</v>
      </c>
      <c r="C10" s="167">
        <v>114043.44899999999</v>
      </c>
      <c r="D10" s="167">
        <v>101315.442</v>
      </c>
      <c r="E10" s="64">
        <v>0.12562751293134555</v>
      </c>
      <c r="F10" s="167">
        <v>329822.38299999997</v>
      </c>
      <c r="G10" s="167">
        <v>302688.897</v>
      </c>
      <c r="H10" s="64">
        <v>8.9641497487765287E-2</v>
      </c>
      <c r="J10" s="51"/>
    </row>
    <row r="11" spans="2:13" s="58" customFormat="1" ht="17.149999999999999" customHeight="1">
      <c r="B11" s="65" t="s">
        <v>9</v>
      </c>
      <c r="C11" s="167">
        <v>-10247.48</v>
      </c>
      <c r="D11" s="167">
        <v>-11730.7</v>
      </c>
      <c r="E11" s="64">
        <v>-0.12643917242790292</v>
      </c>
      <c r="F11" s="167">
        <v>-65181.114000000001</v>
      </c>
      <c r="G11" s="167">
        <v>648.72</v>
      </c>
      <c r="H11" s="64" t="s">
        <v>154</v>
      </c>
      <c r="J11" s="51"/>
    </row>
    <row r="12" spans="2:13" s="58" customFormat="1" ht="17.149999999999999" customHeight="1">
      <c r="B12" s="66" t="s">
        <v>37</v>
      </c>
      <c r="C12" s="67">
        <v>341552.75399999996</v>
      </c>
      <c r="D12" s="67">
        <v>359312.51699999993</v>
      </c>
      <c r="E12" s="68">
        <v>-4.9427064629646522E-2</v>
      </c>
      <c r="F12" s="67">
        <v>1120406.7169999999</v>
      </c>
      <c r="G12" s="67">
        <v>1110420.436</v>
      </c>
      <c r="H12" s="68">
        <v>8.9932431683019676E-3</v>
      </c>
      <c r="J12" s="51"/>
    </row>
    <row r="13" spans="2:13" ht="12.75" customHeight="1">
      <c r="B13" s="340"/>
      <c r="C13" s="340"/>
      <c r="D13" s="340"/>
      <c r="E13" s="340"/>
      <c r="F13" s="340"/>
      <c r="G13" s="340"/>
      <c r="H13" s="340"/>
      <c r="I13" s="340"/>
    </row>
    <row r="14" spans="2:13" s="69" customFormat="1" ht="17.149999999999999" customHeight="1">
      <c r="B14" s="56" t="str">
        <f>C4</f>
        <v>3T24</v>
      </c>
      <c r="C14" s="56" t="s">
        <v>10</v>
      </c>
      <c r="D14" s="56" t="s">
        <v>11</v>
      </c>
      <c r="E14" s="56" t="s">
        <v>12</v>
      </c>
      <c r="F14" s="56" t="s">
        <v>13</v>
      </c>
      <c r="G14" s="56" t="s">
        <v>14</v>
      </c>
      <c r="H14" s="56" t="s">
        <v>15</v>
      </c>
      <c r="I14" s="56" t="s">
        <v>117</v>
      </c>
      <c r="J14" s="51"/>
    </row>
    <row r="15" spans="2:13" ht="17.149999999999999" customHeight="1">
      <c r="B15" s="70" t="s">
        <v>16</v>
      </c>
      <c r="C15" s="167">
        <v>184858.50200000001</v>
      </c>
      <c r="D15" s="167">
        <v>77111.053</v>
      </c>
      <c r="E15" s="167">
        <v>20730.996999999999</v>
      </c>
      <c r="F15" s="167">
        <v>-4466.9750000000004</v>
      </c>
      <c r="G15" s="167">
        <v>17667.169000000002</v>
      </c>
      <c r="H15" s="167">
        <v>-141047.10800000001</v>
      </c>
      <c r="I15" s="71">
        <v>154853.63799999998</v>
      </c>
    </row>
    <row r="16" spans="2:13" ht="17.149999999999999" customHeight="1">
      <c r="B16" s="70" t="s">
        <v>4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  <c r="H16" s="167">
        <v>88924.494999999995</v>
      </c>
      <c r="I16" s="71">
        <v>88924.494999999995</v>
      </c>
    </row>
    <row r="17" spans="2:9" ht="17.149999999999999" customHeight="1">
      <c r="B17" s="72" t="s">
        <v>7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  <c r="H17" s="167">
        <v>13232.031000000001</v>
      </c>
      <c r="I17" s="73">
        <v>13232.031000000001</v>
      </c>
    </row>
    <row r="18" spans="2:9" ht="17.149999999999999" customHeight="1">
      <c r="B18" s="74" t="s">
        <v>17</v>
      </c>
      <c r="C18" s="75">
        <v>184858.50200000001</v>
      </c>
      <c r="D18" s="75">
        <v>77111.053</v>
      </c>
      <c r="E18" s="75">
        <v>20730.996999999999</v>
      </c>
      <c r="F18" s="75">
        <v>-4466.9750000000004</v>
      </c>
      <c r="G18" s="75">
        <v>17667.169000000002</v>
      </c>
      <c r="H18" s="75">
        <v>-38890.582000000009</v>
      </c>
      <c r="I18" s="75">
        <v>257010.16399999996</v>
      </c>
    </row>
    <row r="19" spans="2:9" ht="17.149999999999999" customHeight="1">
      <c r="B19" s="76" t="s">
        <v>8</v>
      </c>
      <c r="C19" s="77">
        <v>83621.724000000002</v>
      </c>
      <c r="D19" s="77">
        <v>5033.3370000000004</v>
      </c>
      <c r="E19" s="77">
        <v>6423.7560000000003</v>
      </c>
      <c r="F19" s="77">
        <v>10147.040000000001</v>
      </c>
      <c r="G19" s="77">
        <v>390.17</v>
      </c>
      <c r="H19" s="77">
        <v>8427.4220000000005</v>
      </c>
      <c r="I19" s="75">
        <v>114043.44899999999</v>
      </c>
    </row>
    <row r="20" spans="2:9" ht="17.149999999999999" customHeight="1">
      <c r="B20" s="74" t="s">
        <v>1</v>
      </c>
      <c r="C20" s="75">
        <v>268480.22600000002</v>
      </c>
      <c r="D20" s="75">
        <v>82144.39</v>
      </c>
      <c r="E20" s="75">
        <v>27154.753000000001</v>
      </c>
      <c r="F20" s="75">
        <v>5680.0650000000005</v>
      </c>
      <c r="G20" s="75">
        <v>18057.339</v>
      </c>
      <c r="H20" s="75">
        <v>-30463.160000000011</v>
      </c>
      <c r="I20" s="75">
        <v>371053.61299999995</v>
      </c>
    </row>
    <row r="21" spans="2:9" ht="17.149999999999999" customHeight="1">
      <c r="B21" s="70" t="s">
        <v>33</v>
      </c>
      <c r="C21" s="167">
        <v>0</v>
      </c>
      <c r="D21" s="167">
        <v>0</v>
      </c>
      <c r="E21" s="167">
        <v>0</v>
      </c>
      <c r="F21" s="167">
        <v>0</v>
      </c>
      <c r="G21" s="167">
        <v>0</v>
      </c>
      <c r="H21" s="167">
        <v>-32104.682000000001</v>
      </c>
      <c r="I21" s="168">
        <v>-32104.682000000001</v>
      </c>
    </row>
    <row r="22" spans="2:9" ht="17.149999999999999" customHeight="1">
      <c r="B22" s="70" t="s">
        <v>9</v>
      </c>
      <c r="C22" s="167">
        <v>0</v>
      </c>
      <c r="D22" s="167">
        <v>-10399.807000000001</v>
      </c>
      <c r="E22" s="167">
        <v>0</v>
      </c>
      <c r="F22" s="167">
        <v>0</v>
      </c>
      <c r="G22" s="167">
        <v>0</v>
      </c>
      <c r="H22" s="167">
        <v>152.327</v>
      </c>
      <c r="I22" s="168">
        <v>-10247.480000000001</v>
      </c>
    </row>
    <row r="23" spans="2:9" ht="17.149999999999999" customHeight="1">
      <c r="B23" s="70" t="s">
        <v>34</v>
      </c>
      <c r="C23" s="167">
        <v>0</v>
      </c>
      <c r="D23" s="167">
        <v>0</v>
      </c>
      <c r="E23" s="167">
        <v>0</v>
      </c>
      <c r="F23" s="167">
        <v>0</v>
      </c>
      <c r="G23" s="167">
        <v>0</v>
      </c>
      <c r="H23" s="167">
        <v>12851.303</v>
      </c>
      <c r="I23" s="168">
        <v>12851.303</v>
      </c>
    </row>
    <row r="24" spans="2:9" ht="17.149999999999999" customHeight="1">
      <c r="B24" s="169" t="s">
        <v>37</v>
      </c>
      <c r="C24" s="170">
        <v>268480.22600000002</v>
      </c>
      <c r="D24" s="170">
        <v>71744.582999999999</v>
      </c>
      <c r="E24" s="170">
        <v>27154.753000000001</v>
      </c>
      <c r="F24" s="170">
        <v>5680.0650000000005</v>
      </c>
      <c r="G24" s="170">
        <v>18057.339</v>
      </c>
      <c r="H24" s="170">
        <v>-49564.212000000014</v>
      </c>
      <c r="I24" s="171">
        <v>341552.75400000002</v>
      </c>
    </row>
    <row r="25" spans="2:9" ht="12.75" customHeight="1">
      <c r="B25" s="62"/>
      <c r="C25" s="62"/>
      <c r="D25" s="62"/>
      <c r="E25" s="62"/>
      <c r="F25" s="62"/>
      <c r="G25" s="62"/>
      <c r="H25" s="62"/>
      <c r="I25" s="78"/>
    </row>
    <row r="26" spans="2:9" ht="17.149999999999999" customHeight="1">
      <c r="B26" s="56" t="str">
        <f>D4</f>
        <v>3T23</v>
      </c>
      <c r="C26" s="56" t="s">
        <v>10</v>
      </c>
      <c r="D26" s="56" t="s">
        <v>11</v>
      </c>
      <c r="E26" s="56" t="s">
        <v>12</v>
      </c>
      <c r="F26" s="56" t="s">
        <v>13</v>
      </c>
      <c r="G26" s="56" t="s">
        <v>14</v>
      </c>
      <c r="H26" s="56" t="s">
        <v>15</v>
      </c>
      <c r="I26" s="56" t="s">
        <v>117</v>
      </c>
    </row>
    <row r="27" spans="2:9" ht="17.149999999999999" customHeight="1">
      <c r="B27" s="70" t="s">
        <v>16</v>
      </c>
      <c r="C27" s="167">
        <v>210799.69200000001</v>
      </c>
      <c r="D27" s="167">
        <v>72092.578999999998</v>
      </c>
      <c r="E27" s="167">
        <v>59010.044999999998</v>
      </c>
      <c r="F27" s="167">
        <v>-6287.6229999999996</v>
      </c>
      <c r="G27" s="167">
        <v>18024.745999999999</v>
      </c>
      <c r="H27" s="167">
        <v>-203931.52799999999</v>
      </c>
      <c r="I27" s="71">
        <v>149707.91099999996</v>
      </c>
    </row>
    <row r="28" spans="2:9" ht="17.149999999999999" customHeight="1">
      <c r="B28" s="70" t="s">
        <v>4</v>
      </c>
      <c r="C28" s="167">
        <v>0</v>
      </c>
      <c r="D28" s="167">
        <v>0</v>
      </c>
      <c r="E28" s="167">
        <v>0</v>
      </c>
      <c r="F28" s="167">
        <v>0</v>
      </c>
      <c r="G28" s="167">
        <v>0</v>
      </c>
      <c r="H28" s="167">
        <v>85935.807000000001</v>
      </c>
      <c r="I28" s="71">
        <v>85935.807000000001</v>
      </c>
    </row>
    <row r="29" spans="2:9" ht="17.149999999999999" customHeight="1">
      <c r="B29" s="72" t="s">
        <v>7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  <c r="H29" s="167">
        <v>-5651.5860000000002</v>
      </c>
      <c r="I29" s="71">
        <v>-5651.5860000000002</v>
      </c>
    </row>
    <row r="30" spans="2:9" ht="17.149999999999999" customHeight="1">
      <c r="B30" s="74" t="s">
        <v>17</v>
      </c>
      <c r="C30" s="75">
        <v>210799.69200000001</v>
      </c>
      <c r="D30" s="75">
        <v>72092.578999999998</v>
      </c>
      <c r="E30" s="75">
        <v>59010.044999999998</v>
      </c>
      <c r="F30" s="75">
        <v>-6287.6229999999996</v>
      </c>
      <c r="G30" s="172">
        <v>18024.745999999999</v>
      </c>
      <c r="H30" s="175">
        <v>-123647.30699999999</v>
      </c>
      <c r="I30" s="172">
        <v>229992.13199999995</v>
      </c>
    </row>
    <row r="31" spans="2:9" ht="17.149999999999999" customHeight="1">
      <c r="B31" s="76" t="s">
        <v>8</v>
      </c>
      <c r="C31" s="77">
        <v>74141.172999999995</v>
      </c>
      <c r="D31" s="77">
        <v>2384.0819999999999</v>
      </c>
      <c r="E31" s="77">
        <v>5556.558</v>
      </c>
      <c r="F31" s="77">
        <v>8511.7530000000006</v>
      </c>
      <c r="G31" s="174">
        <v>46.716999999999999</v>
      </c>
      <c r="H31" s="173">
        <v>10675.159</v>
      </c>
      <c r="I31" s="172">
        <v>101315.442</v>
      </c>
    </row>
    <row r="32" spans="2:9" ht="17.149999999999999" customHeight="1">
      <c r="B32" s="74" t="s">
        <v>1</v>
      </c>
      <c r="C32" s="75">
        <v>284940.86499999999</v>
      </c>
      <c r="D32" s="75">
        <v>74476.660999999993</v>
      </c>
      <c r="E32" s="75">
        <v>64566.602999999996</v>
      </c>
      <c r="F32" s="75">
        <v>2224.130000000001</v>
      </c>
      <c r="G32" s="172">
        <v>18071.463</v>
      </c>
      <c r="H32" s="175">
        <v>-112972.14799999999</v>
      </c>
      <c r="I32" s="172">
        <v>331307.57399999996</v>
      </c>
    </row>
    <row r="33" spans="2:9" ht="17.149999999999999" customHeight="1">
      <c r="B33" s="70" t="s">
        <v>33</v>
      </c>
      <c r="C33" s="167">
        <v>0</v>
      </c>
      <c r="D33" s="167">
        <v>0</v>
      </c>
      <c r="E33" s="167">
        <v>0</v>
      </c>
      <c r="F33" s="167">
        <v>0</v>
      </c>
      <c r="G33" s="167">
        <v>0</v>
      </c>
      <c r="H33" s="167">
        <v>35387.116000000002</v>
      </c>
      <c r="I33" s="168">
        <v>35387.116000000002</v>
      </c>
    </row>
    <row r="34" spans="2:9" ht="17.149999999999999" customHeight="1">
      <c r="B34" s="70" t="s">
        <v>9</v>
      </c>
      <c r="C34" s="167">
        <v>0</v>
      </c>
      <c r="D34" s="167">
        <v>-11939.549000000001</v>
      </c>
      <c r="E34" s="167">
        <v>0</v>
      </c>
      <c r="F34" s="167">
        <v>0</v>
      </c>
      <c r="G34" s="167">
        <v>0</v>
      </c>
      <c r="H34" s="167">
        <v>208.84899999999999</v>
      </c>
      <c r="I34" s="168">
        <v>-11730.7</v>
      </c>
    </row>
    <row r="35" spans="2:9" ht="17.149999999999999" customHeight="1">
      <c r="B35" s="70" t="s">
        <v>34</v>
      </c>
      <c r="C35" s="167">
        <v>0</v>
      </c>
      <c r="D35" s="167">
        <v>0</v>
      </c>
      <c r="E35" s="167">
        <v>0</v>
      </c>
      <c r="F35" s="167">
        <v>0</v>
      </c>
      <c r="G35" s="167">
        <v>0</v>
      </c>
      <c r="H35" s="167">
        <v>4348.527</v>
      </c>
      <c r="I35" s="168">
        <v>4348.527</v>
      </c>
    </row>
    <row r="36" spans="2:9" ht="17.149999999999999" customHeight="1">
      <c r="B36" s="169" t="s">
        <v>37</v>
      </c>
      <c r="C36" s="170">
        <v>284940.86499999999</v>
      </c>
      <c r="D36" s="170">
        <v>62537.111999999994</v>
      </c>
      <c r="E36" s="170">
        <v>64566.602999999996</v>
      </c>
      <c r="F36" s="170">
        <v>2224.130000000001</v>
      </c>
      <c r="G36" s="170">
        <v>18071.463</v>
      </c>
      <c r="H36" s="170">
        <v>-73027.655999999974</v>
      </c>
      <c r="I36" s="171">
        <v>359312.51699999993</v>
      </c>
    </row>
    <row r="37" spans="2:9" ht="12.75" customHeight="1">
      <c r="B37" s="79"/>
      <c r="C37" s="80"/>
      <c r="D37" s="80"/>
      <c r="E37" s="80"/>
      <c r="F37" s="80"/>
      <c r="G37" s="80"/>
      <c r="H37" s="80"/>
      <c r="I37" s="80"/>
    </row>
  </sheetData>
  <mergeCells count="3">
    <mergeCell ref="C3:E3"/>
    <mergeCell ref="B13:I13"/>
    <mergeCell ref="K4:M4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showGridLines="0" topLeftCell="A24" zoomScaleNormal="100" workbookViewId="0">
      <selection activeCell="C8" sqref="C8"/>
    </sheetView>
  </sheetViews>
  <sheetFormatPr baseColWidth="10" defaultColWidth="10.81640625" defaultRowHeight="16.5"/>
  <cols>
    <col min="1" max="1" width="10.26953125" style="51" customWidth="1"/>
    <col min="2" max="2" width="40.7265625" style="51" customWidth="1"/>
    <col min="3" max="4" width="13.36328125" style="51" customWidth="1"/>
    <col min="5" max="5" width="12" style="51" customWidth="1"/>
    <col min="6" max="6" width="0.81640625" style="51" customWidth="1"/>
    <col min="7" max="8" width="13.36328125" style="51" customWidth="1"/>
    <col min="9" max="9" width="12" style="51" customWidth="1"/>
    <col min="10" max="10" width="5" style="51" customWidth="1"/>
    <col min="11" max="16384" width="10.81640625" style="51"/>
  </cols>
  <sheetData>
    <row r="1" spans="1:10" ht="8" customHeight="1"/>
    <row r="2" spans="1:10" s="81" customFormat="1" ht="20.149999999999999" customHeight="1">
      <c r="B2" s="82" t="s">
        <v>18</v>
      </c>
      <c r="E2" s="83"/>
      <c r="F2" s="84"/>
      <c r="G2" s="85"/>
    </row>
    <row r="3" spans="1:10" ht="12.5" customHeight="1"/>
    <row r="4" spans="1:10" ht="34.5" customHeight="1">
      <c r="B4" s="86" t="s">
        <v>145</v>
      </c>
      <c r="C4" s="342" t="s">
        <v>19</v>
      </c>
      <c r="D4" s="342"/>
      <c r="E4" s="342"/>
      <c r="F4" s="87"/>
      <c r="G4" s="342" t="s">
        <v>20</v>
      </c>
      <c r="H4" s="342"/>
      <c r="I4" s="342"/>
    </row>
    <row r="5" spans="1:10" ht="17.149999999999999" customHeight="1">
      <c r="B5" s="88" t="s">
        <v>118</v>
      </c>
      <c r="C5" s="176" t="s">
        <v>182</v>
      </c>
      <c r="D5" s="176" t="s">
        <v>183</v>
      </c>
      <c r="E5" s="176" t="s">
        <v>119</v>
      </c>
      <c r="F5" s="89"/>
      <c r="G5" s="176" t="s">
        <v>182</v>
      </c>
      <c r="H5" s="176" t="s">
        <v>183</v>
      </c>
      <c r="I5" s="176" t="s">
        <v>120</v>
      </c>
    </row>
    <row r="6" spans="1:10" s="91" customFormat="1" ht="17.149999999999999" customHeight="1">
      <c r="A6" s="51"/>
      <c r="B6" s="90" t="s">
        <v>121</v>
      </c>
      <c r="C6" s="63">
        <v>340652.80541916296</v>
      </c>
      <c r="D6" s="63">
        <v>343006.45325292915</v>
      </c>
      <c r="E6" s="64">
        <v>-6.8618179379577038E-3</v>
      </c>
      <c r="F6" s="63"/>
      <c r="G6" s="63">
        <v>344010.76098856394</v>
      </c>
      <c r="H6" s="63">
        <v>328032.89296688716</v>
      </c>
      <c r="I6" s="64">
        <v>4.8708127642826504E-2</v>
      </c>
      <c r="J6" s="51"/>
    </row>
    <row r="7" spans="1:10" s="91" customFormat="1" ht="17.149999999999999" customHeight="1">
      <c r="A7" s="51"/>
      <c r="B7" s="90" t="s">
        <v>122</v>
      </c>
      <c r="C7" s="63">
        <v>3266549.7847624049</v>
      </c>
      <c r="D7" s="63">
        <v>3320886.8953372911</v>
      </c>
      <c r="E7" s="64">
        <v>-1.6362228611633389E-2</v>
      </c>
      <c r="F7" s="63"/>
      <c r="G7" s="63">
        <v>3298749.5167709859</v>
      </c>
      <c r="H7" s="63">
        <v>3175917.3192290748</v>
      </c>
      <c r="I7" s="64">
        <v>3.8676132025920573E-2</v>
      </c>
      <c r="J7" s="51"/>
    </row>
    <row r="8" spans="1:10" s="91" customFormat="1" ht="17.149999999999999" customHeight="1">
      <c r="A8" s="51"/>
      <c r="B8" s="90" t="s">
        <v>195</v>
      </c>
      <c r="C8" s="63">
        <v>163476.90181843261</v>
      </c>
      <c r="D8" s="63">
        <v>159951.82240978008</v>
      </c>
      <c r="E8" s="64">
        <v>2.203838228001942E-2</v>
      </c>
      <c r="F8" s="63"/>
      <c r="G8" s="63">
        <v>165088.36124045076</v>
      </c>
      <c r="H8" s="63">
        <v>152969.30580403842</v>
      </c>
      <c r="I8" s="64">
        <v>7.9225406513496743E-2</v>
      </c>
      <c r="J8" s="51"/>
    </row>
    <row r="9" spans="1:10" ht="17.149999999999999" customHeight="1">
      <c r="B9" s="177" t="s">
        <v>123</v>
      </c>
      <c r="C9" s="178">
        <v>3770679.4920000001</v>
      </c>
      <c r="D9" s="178">
        <v>3823845.1710000001</v>
      </c>
      <c r="E9" s="180">
        <v>-1.390372167869347E-2</v>
      </c>
      <c r="F9" s="179"/>
      <c r="G9" s="178">
        <v>3807848.6390000004</v>
      </c>
      <c r="H9" s="178">
        <v>3656919.5180000002</v>
      </c>
      <c r="I9" s="180">
        <v>4.1272201987793355E-2</v>
      </c>
    </row>
    <row r="10" spans="1:10" ht="17.149999999999999" customHeight="1">
      <c r="B10" s="70" t="s">
        <v>124</v>
      </c>
      <c r="C10" s="63">
        <v>1107880.344</v>
      </c>
      <c r="D10" s="63">
        <v>1142872.9620000003</v>
      </c>
      <c r="E10" s="64">
        <v>-3.061811694168004E-2</v>
      </c>
      <c r="F10" s="63"/>
      <c r="G10" s="63">
        <v>1120220.3050000002</v>
      </c>
      <c r="H10" s="63">
        <v>1125397.9660000005</v>
      </c>
      <c r="I10" s="64">
        <v>-4.6007378335711779E-3</v>
      </c>
    </row>
    <row r="11" spans="1:10" ht="17.149999999999999" customHeight="1">
      <c r="B11" s="182" t="s">
        <v>21</v>
      </c>
      <c r="C11" s="183">
        <v>0.29381450912243168</v>
      </c>
      <c r="D11" s="183">
        <v>0.29888055370743993</v>
      </c>
      <c r="E11" s="172" t="s">
        <v>187</v>
      </c>
      <c r="F11" s="63"/>
      <c r="G11" s="183">
        <v>0.29418719366276785</v>
      </c>
      <c r="H11" s="183">
        <v>0.30774480008668337</v>
      </c>
      <c r="I11" s="172" t="s">
        <v>188</v>
      </c>
    </row>
    <row r="12" spans="1:10" ht="17.149999999999999" customHeight="1">
      <c r="B12" s="70" t="s">
        <v>112</v>
      </c>
      <c r="C12" s="167">
        <v>-920830.15500000003</v>
      </c>
      <c r="D12" s="167">
        <v>-904972.54700000002</v>
      </c>
      <c r="E12" s="64">
        <v>1.7522750333773374E-2</v>
      </c>
      <c r="F12" s="63"/>
      <c r="G12" s="167">
        <v>-922296.84300000011</v>
      </c>
      <c r="H12" s="167">
        <v>-852912.89199999999</v>
      </c>
      <c r="I12" s="64">
        <v>8.1349398808243212E-2</v>
      </c>
    </row>
    <row r="13" spans="1:10" ht="17.149999999999999" customHeight="1">
      <c r="B13" s="181" t="s">
        <v>125</v>
      </c>
      <c r="C13" s="178">
        <v>220185.484</v>
      </c>
      <c r="D13" s="178">
        <v>247759.22900000028</v>
      </c>
      <c r="E13" s="180">
        <v>-0.11129250406248337</v>
      </c>
      <c r="F13" s="63"/>
      <c r="G13" s="178">
        <v>231094.91900000005</v>
      </c>
      <c r="H13" s="178">
        <v>273423.65500000049</v>
      </c>
      <c r="I13" s="180">
        <v>-0.15481007303483074</v>
      </c>
    </row>
    <row r="14" spans="1:10" ht="17.149999999999999" customHeight="1">
      <c r="B14" s="184" t="s">
        <v>126</v>
      </c>
      <c r="C14" s="167">
        <v>-88553.627000000008</v>
      </c>
      <c r="D14" s="167">
        <v>-124727.52099999999</v>
      </c>
      <c r="E14" s="64">
        <v>-0.29002335418820668</v>
      </c>
      <c r="F14" s="63"/>
      <c r="G14" s="167">
        <v>-63009.25</v>
      </c>
      <c r="H14" s="167">
        <v>-129367.33</v>
      </c>
      <c r="I14" s="64">
        <v>-0.51294310549657318</v>
      </c>
    </row>
    <row r="15" spans="1:10" ht="17.149999999999999" customHeight="1">
      <c r="B15" s="70" t="s">
        <v>127</v>
      </c>
      <c r="C15" s="167">
        <v>-43247.722999999998</v>
      </c>
      <c r="D15" s="167">
        <v>-77756.589000000007</v>
      </c>
      <c r="E15" s="64">
        <v>-0.44380632488907157</v>
      </c>
      <c r="F15" s="63"/>
      <c r="G15" s="167">
        <v>-13232.030999999995</v>
      </c>
      <c r="H15" s="167">
        <v>5651.5859999999921</v>
      </c>
      <c r="I15" s="64" t="s">
        <v>154</v>
      </c>
    </row>
    <row r="16" spans="1:10" ht="17.149999999999999" customHeight="1">
      <c r="B16" s="185" t="s">
        <v>128</v>
      </c>
      <c r="C16" s="186">
        <v>88384.133999999991</v>
      </c>
      <c r="D16" s="186">
        <v>45275.119000000283</v>
      </c>
      <c r="E16" s="180">
        <v>0.95215685683784601</v>
      </c>
      <c r="F16" s="63"/>
      <c r="G16" s="186">
        <v>154853.63800000006</v>
      </c>
      <c r="H16" s="186">
        <v>149707.91100000046</v>
      </c>
      <c r="I16" s="180">
        <v>3.4371777454029084E-2</v>
      </c>
    </row>
    <row r="17" spans="1:10" ht="17.149999999999999" customHeight="1">
      <c r="B17" s="70" t="s">
        <v>175</v>
      </c>
      <c r="C17" s="167">
        <v>81775.17220999999</v>
      </c>
      <c r="D17" s="167">
        <v>33885.877645000277</v>
      </c>
      <c r="E17" s="64">
        <v>1.4132523013481868</v>
      </c>
      <c r="F17" s="63"/>
      <c r="G17" s="167" t="s">
        <v>154</v>
      </c>
      <c r="H17" s="167" t="s">
        <v>154</v>
      </c>
      <c r="I17" s="63" t="s">
        <v>154</v>
      </c>
    </row>
    <row r="18" spans="1:10" ht="17.149999999999999" customHeight="1">
      <c r="B18" s="70" t="s">
        <v>176</v>
      </c>
      <c r="C18" s="167">
        <v>67966.653210000004</v>
      </c>
      <c r="D18" s="167">
        <v>16597.204644999994</v>
      </c>
      <c r="E18" s="64">
        <v>3.0950662875917097</v>
      </c>
      <c r="F18" s="63"/>
      <c r="G18" s="167" t="s">
        <v>154</v>
      </c>
      <c r="H18" s="167" t="s">
        <v>154</v>
      </c>
      <c r="I18" s="63" t="s">
        <v>154</v>
      </c>
    </row>
    <row r="19" spans="1:10" ht="17.149999999999999" customHeight="1">
      <c r="B19" s="187" t="s">
        <v>37</v>
      </c>
      <c r="C19" s="178">
        <v>339334.31699999998</v>
      </c>
      <c r="D19" s="178">
        <v>336489.842</v>
      </c>
      <c r="E19" s="180">
        <v>8.4533755405311606E-3</v>
      </c>
      <c r="F19" s="63"/>
      <c r="G19" s="178">
        <v>341552.75399999996</v>
      </c>
      <c r="H19" s="178">
        <v>359312.51699999999</v>
      </c>
      <c r="I19" s="180">
        <v>-4.9427064629646744E-2</v>
      </c>
    </row>
    <row r="20" spans="1:10" ht="17.149999999999999" customHeight="1">
      <c r="B20" s="187" t="s">
        <v>178</v>
      </c>
      <c r="C20" s="180">
        <v>8.9992882640898816E-2</v>
      </c>
      <c r="D20" s="180">
        <v>8.7997768464041184E-2</v>
      </c>
      <c r="E20" s="178" t="s">
        <v>189</v>
      </c>
      <c r="F20" s="63"/>
      <c r="G20" s="180">
        <v>8.9697040607605916E-2</v>
      </c>
      <c r="H20" s="180">
        <v>9.8255516762510264E-2</v>
      </c>
      <c r="I20" s="178" t="s">
        <v>190</v>
      </c>
    </row>
    <row r="21" spans="1:10" ht="13" customHeight="1">
      <c r="C21" s="144"/>
      <c r="D21" s="144"/>
      <c r="E21" s="145"/>
      <c r="F21" s="145"/>
      <c r="G21" s="144"/>
      <c r="H21" s="144"/>
      <c r="I21" s="145"/>
    </row>
    <row r="22" spans="1:10" s="92" customFormat="1" ht="14.5" customHeight="1">
      <c r="A22" s="51"/>
      <c r="B22" s="51" t="s">
        <v>158</v>
      </c>
      <c r="C22" s="51"/>
      <c r="D22" s="51"/>
      <c r="E22" s="51"/>
      <c r="F22" s="51"/>
      <c r="G22" s="51"/>
      <c r="H22" s="51"/>
      <c r="I22" s="51"/>
      <c r="J22" s="51"/>
    </row>
    <row r="23" spans="1:10">
      <c r="B23" s="51" t="s">
        <v>152</v>
      </c>
    </row>
    <row r="25" spans="1:10" ht="24">
      <c r="B25" s="86" t="s">
        <v>177</v>
      </c>
      <c r="C25" s="342" t="s">
        <v>19</v>
      </c>
      <c r="D25" s="342"/>
      <c r="E25" s="342"/>
      <c r="F25"/>
      <c r="G25" s="342" t="s">
        <v>20</v>
      </c>
      <c r="H25" s="342"/>
      <c r="I25" s="342"/>
    </row>
    <row r="26" spans="1:10">
      <c r="B26" s="88" t="s">
        <v>118</v>
      </c>
      <c r="C26" s="176" t="s">
        <v>185</v>
      </c>
      <c r="D26" s="176" t="s">
        <v>186</v>
      </c>
      <c r="E26" s="176" t="s">
        <v>119</v>
      </c>
      <c r="F26" s="89"/>
      <c r="G26" s="176" t="s">
        <v>185</v>
      </c>
      <c r="H26" s="176" t="s">
        <v>186</v>
      </c>
      <c r="I26" s="176" t="s">
        <v>120</v>
      </c>
    </row>
    <row r="27" spans="1:10">
      <c r="B27" s="90" t="s">
        <v>121</v>
      </c>
      <c r="C27" s="63">
        <v>1078593.6133444714</v>
      </c>
      <c r="D27" s="63">
        <v>469189.92316689622</v>
      </c>
      <c r="E27" s="64">
        <v>1.2988422386914804</v>
      </c>
      <c r="F27" s="63"/>
      <c r="G27" s="63">
        <v>1068433.2342418749</v>
      </c>
      <c r="H27" s="63">
        <v>463783.35675400001</v>
      </c>
      <c r="I27" s="64">
        <v>1.3037334537396807</v>
      </c>
    </row>
    <row r="28" spans="1:10">
      <c r="B28" s="90" t="s">
        <v>122</v>
      </c>
      <c r="C28" s="63">
        <v>10138991.738356814</v>
      </c>
      <c r="D28" s="63">
        <v>9500044.569188945</v>
      </c>
      <c r="E28" s="64">
        <v>6.7257281217409925E-2</v>
      </c>
      <c r="F28" s="63"/>
      <c r="G28" s="63">
        <v>10043482.179886159</v>
      </c>
      <c r="H28" s="63">
        <v>9390573.7145249937</v>
      </c>
      <c r="I28" s="64">
        <v>6.9528069871947151E-2</v>
      </c>
    </row>
    <row r="29" spans="1:10">
      <c r="B29" s="90" t="s">
        <v>157</v>
      </c>
      <c r="C29" s="63">
        <v>453970.58929871384</v>
      </c>
      <c r="D29" s="63">
        <v>962378.06264415884</v>
      </c>
      <c r="E29" s="64">
        <v>-0.52828248385939114</v>
      </c>
      <c r="F29" s="63"/>
      <c r="G29" s="63">
        <v>449694.17487196624</v>
      </c>
      <c r="H29" s="63">
        <v>951288.39372100681</v>
      </c>
      <c r="I29" s="64">
        <v>-0.52727881698107604</v>
      </c>
    </row>
    <row r="30" spans="1:10">
      <c r="B30" s="177" t="s">
        <v>123</v>
      </c>
      <c r="C30" s="178">
        <v>11671555.941</v>
      </c>
      <c r="D30" s="178">
        <v>10931612.555</v>
      </c>
      <c r="E30" s="180">
        <v>6.7688402079486343E-2</v>
      </c>
      <c r="F30" s="179"/>
      <c r="G30" s="178">
        <v>11561609.589</v>
      </c>
      <c r="H30" s="178">
        <v>10805645.465</v>
      </c>
      <c r="I30" s="180">
        <v>6.9960108023958689E-2</v>
      </c>
    </row>
    <row r="31" spans="1:10">
      <c r="B31" s="70" t="s">
        <v>124</v>
      </c>
      <c r="C31" s="63">
        <v>3455018.3629999999</v>
      </c>
      <c r="D31" s="63">
        <v>3218058.4279999994</v>
      </c>
      <c r="E31" s="64">
        <v>7.3634441481309487E-2</v>
      </c>
      <c r="F31" s="63"/>
      <c r="G31" s="63">
        <v>3493947.0010000002</v>
      </c>
      <c r="H31" s="63">
        <v>3277570.6430000002</v>
      </c>
      <c r="I31" s="64">
        <v>6.6017298044245498E-2</v>
      </c>
    </row>
    <row r="32" spans="1:10">
      <c r="B32" s="182" t="s">
        <v>21</v>
      </c>
      <c r="C32" s="183">
        <v>0.2960203747011283</v>
      </c>
      <c r="D32" s="183">
        <v>0.29438094442233909</v>
      </c>
      <c r="E32" s="172" t="s">
        <v>191</v>
      </c>
      <c r="F32" s="63"/>
      <c r="G32" s="183">
        <v>0.30220247225128821</v>
      </c>
      <c r="H32" s="183">
        <v>0.30332020920140379</v>
      </c>
      <c r="I32" s="172" t="s">
        <v>192</v>
      </c>
    </row>
    <row r="33" spans="2:9">
      <c r="B33" s="70" t="s">
        <v>112</v>
      </c>
      <c r="C33" s="167">
        <v>-2785152.355</v>
      </c>
      <c r="D33" s="167">
        <v>-2524891.0959999999</v>
      </c>
      <c r="E33" s="64">
        <v>0.1030782117344835</v>
      </c>
      <c r="F33" s="63"/>
      <c r="G33" s="167">
        <v>-2729066.13</v>
      </c>
      <c r="H33" s="167">
        <v>-2468085.3810000001</v>
      </c>
      <c r="I33" s="64">
        <v>0.1057421882602203</v>
      </c>
    </row>
    <row r="34" spans="2:9">
      <c r="B34" s="181" t="s">
        <v>125</v>
      </c>
      <c r="C34" s="178">
        <v>773536.20599999989</v>
      </c>
      <c r="D34" s="178">
        <v>719297.48099999945</v>
      </c>
      <c r="E34" s="180">
        <v>7.5405136862978228E-2</v>
      </c>
      <c r="F34" s="63"/>
      <c r="G34" s="178">
        <v>853286.98600000027</v>
      </c>
      <c r="H34" s="178">
        <v>818620.08700000006</v>
      </c>
      <c r="I34" s="180">
        <v>4.2347970139658075E-2</v>
      </c>
    </row>
    <row r="35" spans="2:9">
      <c r="B35" s="184" t="s">
        <v>126</v>
      </c>
      <c r="C35" s="167">
        <v>-372317.163</v>
      </c>
      <c r="D35" s="167">
        <v>-334456.73800000007</v>
      </c>
      <c r="E35" s="64">
        <v>0.11319976755857719</v>
      </c>
      <c r="F35" s="63"/>
      <c r="G35" s="167">
        <v>-316223.15600000002</v>
      </c>
      <c r="H35" s="167">
        <v>-365943.82700000005</v>
      </c>
      <c r="I35" s="64">
        <v>-0.13586968089504081</v>
      </c>
    </row>
    <row r="36" spans="2:9">
      <c r="B36" s="70" t="s">
        <v>127</v>
      </c>
      <c r="C36" s="167">
        <v>-203658.734</v>
      </c>
      <c r="D36" s="167">
        <v>-200987.45499999999</v>
      </c>
      <c r="E36" s="64">
        <v>1.3290774789899151E-2</v>
      </c>
      <c r="F36" s="63"/>
      <c r="G36" s="167">
        <v>-5072.247000000003</v>
      </c>
      <c r="H36" s="167">
        <v>-3910.2409999999727</v>
      </c>
      <c r="I36" s="64" t="s">
        <v>154</v>
      </c>
    </row>
    <row r="37" spans="2:9">
      <c r="B37" s="185" t="s">
        <v>128</v>
      </c>
      <c r="C37" s="186">
        <v>197560.30899999989</v>
      </c>
      <c r="D37" s="186">
        <v>183853.28799999939</v>
      </c>
      <c r="E37" s="180">
        <v>7.4554124917257658E-2</v>
      </c>
      <c r="F37" s="63"/>
      <c r="G37" s="186">
        <v>531991.58300000033</v>
      </c>
      <c r="H37" s="186">
        <v>448766.01900000003</v>
      </c>
      <c r="I37" s="180">
        <v>0.18545424670400523</v>
      </c>
    </row>
    <row r="38" spans="2:9">
      <c r="B38" s="70" t="s">
        <v>175</v>
      </c>
      <c r="C38" s="167">
        <v>151365.0751799999</v>
      </c>
      <c r="D38" s="167">
        <v>175695.41103499939</v>
      </c>
      <c r="E38" s="64">
        <v>-0.13848020111437498</v>
      </c>
      <c r="F38" s="63"/>
      <c r="G38" s="167" t="s">
        <v>154</v>
      </c>
      <c r="H38" s="167" t="s">
        <v>154</v>
      </c>
      <c r="I38" s="63" t="s">
        <v>154</v>
      </c>
    </row>
    <row r="39" spans="2:9">
      <c r="B39" s="70" t="s">
        <v>176</v>
      </c>
      <c r="C39" s="167">
        <v>96554.741180000012</v>
      </c>
      <c r="D39" s="167">
        <v>128844.484035</v>
      </c>
      <c r="E39" s="64">
        <v>-0.25061020731185224</v>
      </c>
      <c r="F39" s="63"/>
      <c r="G39" s="167" t="s">
        <v>154</v>
      </c>
      <c r="H39" s="167" t="s">
        <v>154</v>
      </c>
      <c r="I39" s="63" t="s">
        <v>154</v>
      </c>
    </row>
    <row r="40" spans="2:9">
      <c r="B40" s="187" t="s">
        <v>37</v>
      </c>
      <c r="C40" s="178">
        <v>1066955.4029999999</v>
      </c>
      <c r="D40" s="178">
        <v>1024803.005</v>
      </c>
      <c r="E40" s="180">
        <v>4.1132195938476945E-2</v>
      </c>
      <c r="F40" s="63"/>
      <c r="G40" s="178">
        <v>1120406.7169999999</v>
      </c>
      <c r="H40" s="178">
        <v>1110420.436</v>
      </c>
      <c r="I40" s="180">
        <v>8.9932431683019676E-3</v>
      </c>
    </row>
    <row r="41" spans="2:9">
      <c r="B41" s="187" t="s">
        <v>178</v>
      </c>
      <c r="C41" s="180">
        <v>9.1415009994681565E-2</v>
      </c>
      <c r="D41" s="180">
        <v>9.374673680062566E-2</v>
      </c>
      <c r="E41" s="178" t="s">
        <v>193</v>
      </c>
      <c r="F41" s="63"/>
      <c r="G41" s="180">
        <v>9.6907503092474465E-2</v>
      </c>
      <c r="H41" s="180">
        <v>0.10276298992010284</v>
      </c>
      <c r="I41" s="178" t="s">
        <v>194</v>
      </c>
    </row>
  </sheetData>
  <mergeCells count="4">
    <mergeCell ref="C4:E4"/>
    <mergeCell ref="G4:I4"/>
    <mergeCell ref="C25:E25"/>
    <mergeCell ref="G25:I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48"/>
  <sheetViews>
    <sheetView showGridLines="0" topLeftCell="B6" zoomScale="85" zoomScaleNormal="85" workbookViewId="0">
      <selection activeCell="C8" sqref="C8"/>
    </sheetView>
  </sheetViews>
  <sheetFormatPr baseColWidth="10" defaultColWidth="11.453125" defaultRowHeight="16.5"/>
  <cols>
    <col min="1" max="1" width="4.6328125" style="207" customWidth="1"/>
    <col min="2" max="2" width="47.54296875" style="236" customWidth="1"/>
    <col min="3" max="4" width="13.6328125" style="207" bestFit="1" customWidth="1"/>
    <col min="5" max="5" width="10.6328125" style="207" customWidth="1"/>
    <col min="6" max="6" width="0.81640625" style="207" customWidth="1"/>
    <col min="7" max="7" width="12.7265625" style="207" customWidth="1"/>
    <col min="8" max="8" width="13.90625" style="207" customWidth="1"/>
    <col min="9" max="9" width="12.7265625" style="207" customWidth="1"/>
    <col min="10" max="10" width="14" style="207" customWidth="1"/>
    <col min="11" max="11" width="0.81640625" style="207" customWidth="1"/>
    <col min="12" max="13" width="13.6328125" style="207" bestFit="1" customWidth="1"/>
    <col min="14" max="14" width="12.54296875" style="207" bestFit="1" customWidth="1"/>
    <col min="15" max="16384" width="11.453125" style="207"/>
  </cols>
  <sheetData>
    <row r="2" spans="1:15">
      <c r="A2" s="204"/>
      <c r="B2" s="205" t="s">
        <v>22</v>
      </c>
      <c r="C2" s="206"/>
      <c r="D2" s="206"/>
      <c r="E2" s="206"/>
      <c r="F2" s="206"/>
      <c r="G2" s="206"/>
    </row>
    <row r="3" spans="1:15" s="210" customFormat="1">
      <c r="A3" s="208"/>
      <c r="B3" s="343"/>
      <c r="C3" s="343"/>
      <c r="D3" s="343"/>
      <c r="E3" s="343"/>
      <c r="F3" s="343"/>
      <c r="G3" s="343"/>
      <c r="H3" s="209"/>
      <c r="I3" s="209"/>
      <c r="J3" s="209"/>
      <c r="K3" s="209"/>
      <c r="L3" s="209"/>
      <c r="M3" s="209"/>
    </row>
    <row r="4" spans="1:15" ht="11.25" customHeight="1">
      <c r="A4" s="211"/>
      <c r="B4" s="212"/>
      <c r="C4" s="212"/>
      <c r="D4" s="212"/>
      <c r="E4" s="212"/>
      <c r="F4" s="212"/>
      <c r="G4" s="212"/>
      <c r="H4" s="213"/>
      <c r="I4" s="212"/>
      <c r="J4" s="213"/>
      <c r="K4" s="213"/>
      <c r="L4" s="213"/>
      <c r="M4" s="213"/>
    </row>
    <row r="5" spans="1:15" ht="24.75" customHeight="1">
      <c r="A5" s="188"/>
      <c r="B5" s="207"/>
      <c r="C5" s="349" t="s">
        <v>19</v>
      </c>
      <c r="D5" s="349"/>
      <c r="E5" s="349"/>
      <c r="F5" s="189"/>
      <c r="G5" s="344" t="s">
        <v>196</v>
      </c>
      <c r="H5" s="344"/>
      <c r="I5" s="344" t="s">
        <v>197</v>
      </c>
      <c r="J5" s="344"/>
      <c r="K5" s="189"/>
      <c r="L5" s="345" t="s">
        <v>113</v>
      </c>
      <c r="M5" s="345"/>
      <c r="N5" s="345"/>
    </row>
    <row r="6" spans="1:15" ht="32.25" customHeight="1">
      <c r="A6" s="188"/>
      <c r="B6" s="214" t="s">
        <v>130</v>
      </c>
      <c r="C6" s="176" t="s">
        <v>182</v>
      </c>
      <c r="D6" s="176" t="s">
        <v>183</v>
      </c>
      <c r="E6" s="176" t="s">
        <v>23</v>
      </c>
      <c r="F6" s="89"/>
      <c r="G6" s="176" t="s">
        <v>168</v>
      </c>
      <c r="H6" s="176" t="s">
        <v>169</v>
      </c>
      <c r="I6" s="176" t="s">
        <v>168</v>
      </c>
      <c r="J6" s="176" t="s">
        <v>169</v>
      </c>
      <c r="K6" s="89"/>
      <c r="L6" s="176" t="s">
        <v>182</v>
      </c>
      <c r="M6" s="176" t="s">
        <v>183</v>
      </c>
      <c r="N6" s="176" t="s">
        <v>23</v>
      </c>
    </row>
    <row r="7" spans="1:15" s="216" customFormat="1" ht="17.149999999999999" customHeight="1">
      <c r="A7" s="215"/>
      <c r="B7" s="191" t="s">
        <v>24</v>
      </c>
      <c r="C7" s="167">
        <v>3770679.4920000001</v>
      </c>
      <c r="D7" s="167">
        <v>3823845.1710000001</v>
      </c>
      <c r="E7" s="64">
        <v>-1.390372167869347E-2</v>
      </c>
      <c r="F7" s="63"/>
      <c r="G7" s="167">
        <v>190791.53899999999</v>
      </c>
      <c r="H7" s="167">
        <v>-227960.68599999999</v>
      </c>
      <c r="I7" s="167">
        <v>446635.49400000001</v>
      </c>
      <c r="J7" s="167">
        <v>-279709.84100000001</v>
      </c>
      <c r="K7" s="63"/>
      <c r="L7" s="167">
        <v>3807848.6390000004</v>
      </c>
      <c r="M7" s="167">
        <v>3656919.5180000002</v>
      </c>
      <c r="N7" s="64">
        <v>4.1272201987793355E-2</v>
      </c>
    </row>
    <row r="8" spans="1:15" s="216" customFormat="1" ht="17.149999999999999" customHeight="1">
      <c r="A8" s="217"/>
      <c r="B8" s="191" t="s">
        <v>25</v>
      </c>
      <c r="C8" s="167">
        <v>-2662799.148</v>
      </c>
      <c r="D8" s="167">
        <v>-2680972.2089999998</v>
      </c>
      <c r="E8" s="64">
        <v>-6.7785338986331434E-3</v>
      </c>
      <c r="F8" s="63"/>
      <c r="G8" s="167">
        <v>-127508.31200000001</v>
      </c>
      <c r="H8" s="167">
        <v>152337.49799999999</v>
      </c>
      <c r="I8" s="167">
        <v>-333576.91800000001</v>
      </c>
      <c r="J8" s="167">
        <v>184126.261</v>
      </c>
      <c r="K8" s="63"/>
      <c r="L8" s="167">
        <v>-2687628.3340000003</v>
      </c>
      <c r="M8" s="167">
        <v>-2531521.5519999997</v>
      </c>
      <c r="N8" s="64">
        <v>6.1665199680670302E-2</v>
      </c>
    </row>
    <row r="9" spans="1:15" s="216" customFormat="1" ht="17.149999999999999" customHeight="1">
      <c r="A9" s="218"/>
      <c r="B9" s="196" t="s">
        <v>26</v>
      </c>
      <c r="C9" s="198">
        <v>1107880.344</v>
      </c>
      <c r="D9" s="198">
        <v>1142872.9620000003</v>
      </c>
      <c r="E9" s="197">
        <v>-3.061811694168004E-2</v>
      </c>
      <c r="F9" s="194"/>
      <c r="G9" s="175">
        <v>63283.226999999984</v>
      </c>
      <c r="H9" s="175">
        <v>-75623.187999999995</v>
      </c>
      <c r="I9" s="175">
        <v>113058.576</v>
      </c>
      <c r="J9" s="175">
        <v>-95583.580000000016</v>
      </c>
      <c r="K9" s="194"/>
      <c r="L9" s="198">
        <v>1120220.3050000002</v>
      </c>
      <c r="M9" s="198">
        <v>1125397.9660000005</v>
      </c>
      <c r="N9" s="197">
        <v>-4.6007378335711779E-3</v>
      </c>
    </row>
    <row r="10" spans="1:15" s="216" customFormat="1" ht="17.149999999999999" customHeight="1">
      <c r="A10" s="219"/>
      <c r="B10" s="196" t="s">
        <v>21</v>
      </c>
      <c r="C10" s="197">
        <v>0.29381450912243168</v>
      </c>
      <c r="D10" s="197">
        <v>0.29888055370743993</v>
      </c>
      <c r="E10" s="197" t="s">
        <v>187</v>
      </c>
      <c r="F10" s="195"/>
      <c r="G10" s="197">
        <v>0.33168780613484117</v>
      </c>
      <c r="H10" s="197">
        <v>0.33173785062219019</v>
      </c>
      <c r="I10" s="197">
        <v>0.25313388102558637</v>
      </c>
      <c r="J10" s="197">
        <v>0.34172405110337184</v>
      </c>
      <c r="K10" s="195"/>
      <c r="L10" s="197">
        <v>0.29418719366276785</v>
      </c>
      <c r="M10" s="197">
        <v>0.30774480008668337</v>
      </c>
      <c r="N10" s="197" t="s">
        <v>188</v>
      </c>
    </row>
    <row r="11" spans="1:15" s="216" customFormat="1" ht="17.149999999999999" customHeight="1">
      <c r="A11" s="217"/>
      <c r="B11" s="191" t="s">
        <v>27</v>
      </c>
      <c r="C11" s="167">
        <v>-920830.15500000003</v>
      </c>
      <c r="D11" s="167">
        <v>-904972.54700000002</v>
      </c>
      <c r="E11" s="64">
        <v>1.7522750333773374E-2</v>
      </c>
      <c r="F11" s="63"/>
      <c r="G11" s="167">
        <v>-61360.116999999998</v>
      </c>
      <c r="H11" s="167">
        <v>62826.805</v>
      </c>
      <c r="I11" s="167">
        <v>-126892.711</v>
      </c>
      <c r="J11" s="167">
        <v>74833.055999999997</v>
      </c>
      <c r="K11" s="63"/>
      <c r="L11" s="167">
        <v>-922296.84300000011</v>
      </c>
      <c r="M11" s="167">
        <v>-852912.89199999999</v>
      </c>
      <c r="N11" s="64">
        <v>8.1349398808243212E-2</v>
      </c>
      <c r="O11" s="220"/>
    </row>
    <row r="12" spans="1:15" s="216" customFormat="1" ht="17.149999999999999" customHeight="1">
      <c r="A12" s="217"/>
      <c r="B12" s="191" t="s">
        <v>28</v>
      </c>
      <c r="C12" s="167">
        <v>17735.940999999999</v>
      </c>
      <c r="D12" s="167">
        <v>25373.829000000002</v>
      </c>
      <c r="E12" s="64">
        <v>-0.30101440346271757</v>
      </c>
      <c r="F12" s="63"/>
      <c r="G12" s="167">
        <v>110.85899999999999</v>
      </c>
      <c r="H12" s="167">
        <v>-1270.115</v>
      </c>
      <c r="I12" s="167">
        <v>143.91</v>
      </c>
      <c r="J12" s="167">
        <v>6434.509</v>
      </c>
      <c r="K12" s="63"/>
      <c r="L12" s="167">
        <v>18895.197</v>
      </c>
      <c r="M12" s="167">
        <v>18795.410000000003</v>
      </c>
      <c r="N12" s="64">
        <v>5.3091153638040733E-3</v>
      </c>
    </row>
    <row r="13" spans="1:15" s="216" customFormat="1" ht="17.149999999999999" customHeight="1">
      <c r="A13" s="217"/>
      <c r="B13" s="191" t="s">
        <v>29</v>
      </c>
      <c r="C13" s="167">
        <v>15399.353999999999</v>
      </c>
      <c r="D13" s="167">
        <v>-15515.014999999999</v>
      </c>
      <c r="E13" s="64" t="s">
        <v>154</v>
      </c>
      <c r="F13" s="63"/>
      <c r="G13" s="167">
        <v>1816.9739999999999</v>
      </c>
      <c r="H13" s="167">
        <v>-693.88</v>
      </c>
      <c r="I13" s="167">
        <v>2412.2959999999998</v>
      </c>
      <c r="J13" s="167">
        <v>-70.481999999999999</v>
      </c>
      <c r="K13" s="63"/>
      <c r="L13" s="167">
        <v>14276.259999999998</v>
      </c>
      <c r="M13" s="167">
        <v>-17856.828999999998</v>
      </c>
      <c r="N13" s="64" t="s">
        <v>154</v>
      </c>
    </row>
    <row r="14" spans="1:15" s="216" customFormat="1" ht="17.149999999999999" customHeight="1">
      <c r="A14" s="217"/>
      <c r="B14" s="196" t="s">
        <v>30</v>
      </c>
      <c r="C14" s="175">
        <v>220185.484</v>
      </c>
      <c r="D14" s="175">
        <v>247759.22900000028</v>
      </c>
      <c r="E14" s="197">
        <v>-0.11129250406248337</v>
      </c>
      <c r="F14" s="194"/>
      <c r="G14" s="175">
        <v>3850.9429999999857</v>
      </c>
      <c r="H14" s="175">
        <v>-14760.377999999993</v>
      </c>
      <c r="I14" s="175">
        <v>-11277.928999999995</v>
      </c>
      <c r="J14" s="175">
        <v>-14386.497000000019</v>
      </c>
      <c r="K14" s="168"/>
      <c r="L14" s="175">
        <v>231094.91900000005</v>
      </c>
      <c r="M14" s="175">
        <v>273423.65500000049</v>
      </c>
      <c r="N14" s="197">
        <v>-0.15481007303483074</v>
      </c>
      <c r="O14" s="207"/>
    </row>
    <row r="15" spans="1:15" s="216" customFormat="1" ht="33">
      <c r="A15" s="217"/>
      <c r="B15" s="191" t="s">
        <v>31</v>
      </c>
      <c r="C15" s="167">
        <v>6661.866</v>
      </c>
      <c r="D15" s="167">
        <v>-3695.88</v>
      </c>
      <c r="E15" s="64" t="s">
        <v>154</v>
      </c>
      <c r="F15" s="63"/>
      <c r="G15" s="167">
        <v>0</v>
      </c>
      <c r="H15" s="167">
        <v>0</v>
      </c>
      <c r="I15" s="167">
        <v>0</v>
      </c>
      <c r="J15" s="167">
        <v>0</v>
      </c>
      <c r="K15" s="63"/>
      <c r="L15" s="167">
        <v>6661.866</v>
      </c>
      <c r="M15" s="167">
        <v>-3695.88</v>
      </c>
      <c r="N15" s="64" t="s">
        <v>154</v>
      </c>
    </row>
    <row r="16" spans="1:15" s="216" customFormat="1" ht="17.149999999999999" customHeight="1">
      <c r="A16" s="217"/>
      <c r="B16" s="191" t="s">
        <v>32</v>
      </c>
      <c r="C16" s="167">
        <v>-68469.737999999998</v>
      </c>
      <c r="D16" s="167">
        <v>-63220.991000000002</v>
      </c>
      <c r="E16" s="64">
        <v>8.302221962955314E-2</v>
      </c>
      <c r="F16" s="63"/>
      <c r="G16" s="167">
        <v>16925.633000000002</v>
      </c>
      <c r="H16" s="167">
        <v>3529.1239999999998</v>
      </c>
      <c r="I16" s="167">
        <v>22514.985000000001</v>
      </c>
      <c r="J16" s="167">
        <v>199.83099999999999</v>
      </c>
      <c r="K16" s="63"/>
      <c r="L16" s="167">
        <v>-88924.494999999995</v>
      </c>
      <c r="M16" s="167">
        <v>-85935.807000000001</v>
      </c>
      <c r="N16" s="64">
        <v>3.4778145505749425E-2</v>
      </c>
    </row>
    <row r="17" spans="1:15" s="216" customFormat="1" ht="17.149999999999999" customHeight="1">
      <c r="A17" s="217"/>
      <c r="B17" s="191" t="s">
        <v>33</v>
      </c>
      <c r="C17" s="167">
        <v>31670.207999999999</v>
      </c>
      <c r="D17" s="167">
        <v>-36019.173999999999</v>
      </c>
      <c r="E17" s="64" t="s">
        <v>154</v>
      </c>
      <c r="F17" s="63"/>
      <c r="G17" s="167">
        <v>-1156.999</v>
      </c>
      <c r="H17" s="167">
        <v>722.52499999999998</v>
      </c>
      <c r="I17" s="167">
        <v>-755.4</v>
      </c>
      <c r="J17" s="167">
        <v>123.342</v>
      </c>
      <c r="K17" s="63"/>
      <c r="L17" s="167">
        <v>32104.682000000001</v>
      </c>
      <c r="M17" s="167">
        <v>-35387.115999999995</v>
      </c>
      <c r="N17" s="64" t="s">
        <v>154</v>
      </c>
    </row>
    <row r="18" spans="1:15" s="216" customFormat="1" ht="17.149999999999999" customHeight="1">
      <c r="A18" s="217"/>
      <c r="B18" s="191" t="s">
        <v>34</v>
      </c>
      <c r="C18" s="167">
        <v>-58415.963000000003</v>
      </c>
      <c r="D18" s="167">
        <v>-21791.475999999999</v>
      </c>
      <c r="E18" s="64">
        <v>1.6806795005533361</v>
      </c>
      <c r="F18" s="63"/>
      <c r="G18" s="167">
        <v>-49251.724000000002</v>
      </c>
      <c r="H18" s="167">
        <v>3687.0639999999999</v>
      </c>
      <c r="I18" s="167">
        <v>-12398.695</v>
      </c>
      <c r="J18" s="167">
        <v>-5044.2539999999999</v>
      </c>
      <c r="K18" s="63"/>
      <c r="L18" s="167">
        <v>-12851.303000000002</v>
      </c>
      <c r="M18" s="167">
        <v>-4348.5269999999991</v>
      </c>
      <c r="N18" s="64">
        <v>1.9553232623368797</v>
      </c>
    </row>
    <row r="19" spans="1:15" s="216" customFormat="1" ht="17.149999999999999" customHeight="1">
      <c r="A19" s="217"/>
      <c r="B19" s="196" t="s">
        <v>35</v>
      </c>
      <c r="C19" s="175">
        <v>-88553.627000000008</v>
      </c>
      <c r="D19" s="175">
        <v>-124727.52099999999</v>
      </c>
      <c r="E19" s="197">
        <v>-0.29002335418820668</v>
      </c>
      <c r="F19" s="194"/>
      <c r="G19" s="175">
        <v>-33483.089999999997</v>
      </c>
      <c r="H19" s="175">
        <v>7938.7129999999997</v>
      </c>
      <c r="I19" s="175">
        <v>9360.89</v>
      </c>
      <c r="J19" s="175">
        <v>-4721.0810000000001</v>
      </c>
      <c r="K19" s="168"/>
      <c r="L19" s="175">
        <v>-63009.25</v>
      </c>
      <c r="M19" s="175">
        <v>-129367.33</v>
      </c>
      <c r="N19" s="197">
        <v>-0.51294310549657318</v>
      </c>
      <c r="O19" s="207"/>
    </row>
    <row r="20" spans="1:15" s="216" customFormat="1" ht="17.149999999999999" customHeight="1">
      <c r="A20" s="217"/>
      <c r="B20" s="196" t="s">
        <v>36</v>
      </c>
      <c r="C20" s="175">
        <v>131631.85699999999</v>
      </c>
      <c r="D20" s="175">
        <v>123031.70800000029</v>
      </c>
      <c r="E20" s="197">
        <v>6.9901890657322996E-2</v>
      </c>
      <c r="F20" s="194"/>
      <c r="G20" s="175">
        <v>-29632.147000000012</v>
      </c>
      <c r="H20" s="175">
        <v>-6821.6649999999936</v>
      </c>
      <c r="I20" s="175">
        <v>-1917.0389999999952</v>
      </c>
      <c r="J20" s="175">
        <v>-19107.57800000002</v>
      </c>
      <c r="K20" s="168"/>
      <c r="L20" s="175">
        <v>168085.66900000005</v>
      </c>
      <c r="M20" s="175">
        <v>144056.32500000048</v>
      </c>
      <c r="N20" s="197">
        <v>0.16680519928576198</v>
      </c>
      <c r="O20" s="207"/>
    </row>
    <row r="21" spans="1:15" s="216" customFormat="1" ht="17.149999999999999" customHeight="1">
      <c r="A21" s="217"/>
      <c r="B21" s="191" t="s">
        <v>7</v>
      </c>
      <c r="C21" s="167">
        <v>-43247.722999999998</v>
      </c>
      <c r="D21" s="167">
        <v>-77756.589000000007</v>
      </c>
      <c r="E21" s="64">
        <v>-0.44380632488907157</v>
      </c>
      <c r="F21" s="63"/>
      <c r="G21" s="167">
        <v>-37738.637000000002</v>
      </c>
      <c r="H21" s="167">
        <v>7722.9449999999997</v>
      </c>
      <c r="I21" s="167">
        <v>-90493.601999999999</v>
      </c>
      <c r="J21" s="167">
        <v>7085.4269999999997</v>
      </c>
      <c r="K21" s="63"/>
      <c r="L21" s="167">
        <v>-13232.030999999995</v>
      </c>
      <c r="M21" s="167">
        <v>5651.5859999999921</v>
      </c>
      <c r="N21" s="64" t="s">
        <v>154</v>
      </c>
    </row>
    <row r="22" spans="1:15" s="216" customFormat="1" ht="17.149999999999999" customHeight="1">
      <c r="A22" s="217"/>
      <c r="B22" s="196" t="s">
        <v>131</v>
      </c>
      <c r="C22" s="175">
        <v>88384.133999999991</v>
      </c>
      <c r="D22" s="175">
        <v>45275.119000000283</v>
      </c>
      <c r="E22" s="197">
        <v>0.95215685683784601</v>
      </c>
      <c r="F22" s="194"/>
      <c r="G22" s="175">
        <v>-67370.784000000014</v>
      </c>
      <c r="H22" s="175">
        <v>901.28000000000611</v>
      </c>
      <c r="I22" s="175">
        <v>-92410.640999999989</v>
      </c>
      <c r="J22" s="175">
        <v>-12022.15100000002</v>
      </c>
      <c r="K22" s="168"/>
      <c r="L22" s="175">
        <v>154853.63800000006</v>
      </c>
      <c r="M22" s="175">
        <v>149707.91100000046</v>
      </c>
      <c r="N22" s="197">
        <v>3.4371777454029084E-2</v>
      </c>
      <c r="O22" s="207"/>
    </row>
    <row r="23" spans="1:15" s="216" customFormat="1" ht="17.149999999999999" customHeight="1">
      <c r="A23" s="215"/>
      <c r="B23" s="191" t="s">
        <v>132</v>
      </c>
      <c r="C23" s="167">
        <v>74575.615000000005</v>
      </c>
      <c r="D23" s="167">
        <v>27986.446</v>
      </c>
      <c r="E23" s="64">
        <v>1.6647047288533887</v>
      </c>
      <c r="F23" s="63"/>
      <c r="G23" s="167">
        <v>-67373.936000000002</v>
      </c>
      <c r="H23" s="167">
        <v>901.28</v>
      </c>
      <c r="I23" s="167">
        <v>-92419.808000000005</v>
      </c>
      <c r="J23" s="167">
        <v>-12022.151</v>
      </c>
      <c r="K23" s="63"/>
      <c r="L23" s="167">
        <v>141048.27100000001</v>
      </c>
      <c r="M23" s="167">
        <v>132428.405</v>
      </c>
      <c r="N23" s="64">
        <v>6.5090763571455934E-2</v>
      </c>
    </row>
    <row r="24" spans="1:15" s="216" customFormat="1" ht="17.149999999999999" customHeight="1">
      <c r="A24" s="215"/>
      <c r="B24" s="191" t="s">
        <v>133</v>
      </c>
      <c r="C24" s="167">
        <v>13808.519</v>
      </c>
      <c r="D24" s="167">
        <v>17288.672999999999</v>
      </c>
      <c r="E24" s="64">
        <v>-0.20129676812095409</v>
      </c>
      <c r="F24" s="63"/>
      <c r="G24" s="167">
        <v>3.1520000000000001</v>
      </c>
      <c r="H24" s="167">
        <v>0</v>
      </c>
      <c r="I24" s="167">
        <v>9.1669999999999998</v>
      </c>
      <c r="J24" s="167">
        <v>0</v>
      </c>
      <c r="K24" s="63"/>
      <c r="L24" s="167">
        <v>13805.367</v>
      </c>
      <c r="M24" s="167">
        <v>17279.505999999998</v>
      </c>
      <c r="N24" s="64">
        <v>-0.20105545841414663</v>
      </c>
    </row>
    <row r="25" spans="1:15" s="221" customFormat="1" ht="17.149999999999999" customHeight="1">
      <c r="A25" s="218"/>
      <c r="B25" s="199" t="s">
        <v>37</v>
      </c>
      <c r="C25" s="200">
        <v>339334.31699999998</v>
      </c>
      <c r="D25" s="200">
        <v>336489.842</v>
      </c>
      <c r="E25" s="201">
        <v>8.4533755405311606E-3</v>
      </c>
      <c r="F25" s="194"/>
      <c r="G25" s="200">
        <v>14808.869000000001</v>
      </c>
      <c r="H25" s="200">
        <v>-17027.306</v>
      </c>
      <c r="I25" s="200">
        <v>2343.6239999999998</v>
      </c>
      <c r="J25" s="200">
        <v>-25166.298999999999</v>
      </c>
      <c r="K25" s="168"/>
      <c r="L25" s="200">
        <v>341552.75399999996</v>
      </c>
      <c r="M25" s="200">
        <v>359312.51699999999</v>
      </c>
      <c r="N25" s="201">
        <v>-4.9427064629646744E-2</v>
      </c>
    </row>
    <row r="26" spans="1:15" s="216" customFormat="1" ht="17.149999999999999" customHeight="1">
      <c r="A26" s="222"/>
      <c r="B26" s="223" t="s">
        <v>38</v>
      </c>
      <c r="C26" s="224">
        <v>8.9992882640898816E-2</v>
      </c>
      <c r="D26" s="224">
        <v>8.7997768464041184E-2</v>
      </c>
      <c r="E26" s="224" t="s">
        <v>189</v>
      </c>
      <c r="F26" s="224"/>
      <c r="G26" s="224">
        <v>7.7618059362684844E-2</v>
      </c>
      <c r="H26" s="224">
        <v>7.4694046147939744E-2</v>
      </c>
      <c r="I26" s="224">
        <v>5.2472856086981743E-3</v>
      </c>
      <c r="J26" s="224">
        <v>8.9972876571046342E-2</v>
      </c>
      <c r="K26" s="224"/>
      <c r="L26" s="224">
        <v>8.9697040607605916E-2</v>
      </c>
      <c r="M26" s="224">
        <v>9.8255516762510264E-2</v>
      </c>
      <c r="N26" s="224" t="s">
        <v>190</v>
      </c>
    </row>
    <row r="27" spans="1:15" s="216" customFormat="1" ht="7" customHeight="1">
      <c r="A27" s="222"/>
      <c r="B27" s="191"/>
      <c r="C27" s="225"/>
      <c r="D27" s="225"/>
      <c r="E27" s="225"/>
      <c r="F27" s="225"/>
      <c r="G27" s="226"/>
      <c r="H27" s="226"/>
      <c r="I27" s="226"/>
      <c r="J27" s="226"/>
      <c r="K27" s="225"/>
      <c r="L27" s="227"/>
      <c r="M27" s="225"/>
      <c r="N27" s="225"/>
    </row>
    <row r="28" spans="1:15" s="216" customFormat="1" ht="17.5" customHeight="1">
      <c r="A28" s="228"/>
      <c r="B28" s="346" t="s">
        <v>130</v>
      </c>
      <c r="C28" s="347" t="s">
        <v>19</v>
      </c>
      <c r="D28" s="347"/>
      <c r="E28" s="347"/>
      <c r="F28" s="189"/>
      <c r="G28" s="348" t="str">
        <f>+G5</f>
        <v>IAS 29 (sept-24)</v>
      </c>
      <c r="H28" s="348"/>
      <c r="I28" s="348" t="str">
        <f>+I5</f>
        <v>IAS 29 (sept-23)</v>
      </c>
      <c r="J28" s="348"/>
      <c r="K28" s="189"/>
      <c r="L28" s="345" t="s">
        <v>113</v>
      </c>
      <c r="M28" s="345"/>
      <c r="N28" s="345"/>
    </row>
    <row r="29" spans="1:15" s="216" customFormat="1" ht="33">
      <c r="A29" s="229"/>
      <c r="B29" s="346"/>
      <c r="C29" s="202" t="s">
        <v>182</v>
      </c>
      <c r="D29" s="202" t="s">
        <v>183</v>
      </c>
      <c r="E29" s="202" t="s">
        <v>23</v>
      </c>
      <c r="F29" s="89"/>
      <c r="G29" s="202" t="s">
        <v>168</v>
      </c>
      <c r="H29" s="202" t="s">
        <v>169</v>
      </c>
      <c r="I29" s="202" t="s">
        <v>168</v>
      </c>
      <c r="J29" s="202" t="s">
        <v>169</v>
      </c>
      <c r="K29" s="89"/>
      <c r="L29" s="202" t="s">
        <v>182</v>
      </c>
      <c r="M29" s="202" t="s">
        <v>183</v>
      </c>
      <c r="N29" s="202" t="s">
        <v>23</v>
      </c>
    </row>
    <row r="30" spans="1:15" s="216" customFormat="1" ht="17.149999999999999" customHeight="1">
      <c r="A30" s="230"/>
      <c r="B30" s="191" t="s">
        <v>39</v>
      </c>
      <c r="C30" s="167">
        <v>9068.5889999999999</v>
      </c>
      <c r="D30" s="167">
        <v>18273.684000000001</v>
      </c>
      <c r="E30" s="95">
        <v>-0.50373504324579543</v>
      </c>
      <c r="F30" s="95"/>
      <c r="G30" s="167">
        <v>0</v>
      </c>
      <c r="H30" s="167">
        <v>-1178.8910000000001</v>
      </c>
      <c r="I30" s="167">
        <v>0</v>
      </c>
      <c r="J30" s="167">
        <v>6542.9840000000004</v>
      </c>
      <c r="K30" s="231"/>
      <c r="L30" s="167">
        <v>10247.48</v>
      </c>
      <c r="M30" s="167">
        <v>11730.7</v>
      </c>
      <c r="N30" s="95">
        <v>-0.12643917242790292</v>
      </c>
    </row>
    <row r="31" spans="1:15" ht="17.149999999999999" customHeight="1">
      <c r="A31" s="188"/>
      <c r="B31" s="191" t="s">
        <v>40</v>
      </c>
      <c r="C31" s="167">
        <v>-2459.6272099999992</v>
      </c>
      <c r="D31" s="167">
        <v>-6884.4426449999992</v>
      </c>
      <c r="E31" s="95">
        <v>-0.64272674828856835</v>
      </c>
      <c r="F31" s="95"/>
      <c r="G31" s="167">
        <v>0</v>
      </c>
      <c r="H31" s="167">
        <v>412.61185</v>
      </c>
      <c r="I31" s="167">
        <v>0</v>
      </c>
      <c r="J31" s="167">
        <v>-2290.0443999999998</v>
      </c>
      <c r="K31" s="231"/>
      <c r="L31" s="167">
        <v>-2872.239059999999</v>
      </c>
      <c r="M31" s="167">
        <v>-4594.3982449999994</v>
      </c>
      <c r="N31" s="95">
        <v>-0.37483890014850041</v>
      </c>
    </row>
    <row r="32" spans="1:15" s="216" customFormat="1" ht="17.149999999999999" customHeight="1">
      <c r="A32" s="215"/>
      <c r="B32" s="196" t="s">
        <v>41</v>
      </c>
      <c r="C32" s="175">
        <v>6608.9617900000012</v>
      </c>
      <c r="D32" s="175">
        <v>11389.241355000002</v>
      </c>
      <c r="E32" s="203">
        <v>-0.41971887468179836</v>
      </c>
      <c r="F32" s="192"/>
      <c r="G32" s="175">
        <v>0</v>
      </c>
      <c r="H32" s="175">
        <v>-766.27915000000007</v>
      </c>
      <c r="I32" s="175">
        <v>0</v>
      </c>
      <c r="J32" s="175">
        <v>4252.9396000000006</v>
      </c>
      <c r="K32" s="193"/>
      <c r="L32" s="175">
        <v>7375.2409400000006</v>
      </c>
      <c r="M32" s="175">
        <v>7136.3017550000013</v>
      </c>
      <c r="N32" s="203">
        <v>3.3482214346189698E-2</v>
      </c>
    </row>
    <row r="33" spans="1:14" s="216" customFormat="1" ht="16" customHeight="1">
      <c r="A33" s="215"/>
      <c r="C33" s="232"/>
      <c r="D33" s="232"/>
      <c r="E33" s="233"/>
      <c r="F33" s="233"/>
      <c r="G33" s="232"/>
      <c r="H33" s="232"/>
      <c r="I33" s="232"/>
      <c r="J33" s="232"/>
      <c r="M33" s="215"/>
      <c r="N33" s="234"/>
    </row>
    <row r="34" spans="1:14">
      <c r="A34" s="235"/>
    </row>
    <row r="35" spans="1:14">
      <c r="A35" s="235"/>
    </row>
    <row r="36" spans="1:14">
      <c r="A36" s="235"/>
    </row>
    <row r="37" spans="1:14">
      <c r="A37" s="235"/>
    </row>
    <row r="38" spans="1:14">
      <c r="A38" s="235"/>
    </row>
    <row r="40" spans="1:14">
      <c r="A40" s="215"/>
      <c r="F40" s="237"/>
      <c r="G40" s="237"/>
      <c r="H40" s="237"/>
      <c r="I40" s="237"/>
      <c r="J40" s="237"/>
    </row>
    <row r="41" spans="1:14">
      <c r="A41" s="215"/>
    </row>
    <row r="42" spans="1:14">
      <c r="A42" s="215"/>
    </row>
    <row r="43" spans="1:14">
      <c r="A43" s="215"/>
    </row>
    <row r="44" spans="1:14">
      <c r="A44" s="215"/>
    </row>
    <row r="45" spans="1:14">
      <c r="A45" s="215"/>
    </row>
    <row r="46" spans="1:14">
      <c r="A46" s="218"/>
    </row>
    <row r="47" spans="1:14">
      <c r="A47" s="215"/>
    </row>
    <row r="48" spans="1:14">
      <c r="A48" s="218"/>
      <c r="F48" s="237"/>
      <c r="G48" s="237"/>
      <c r="H48" s="237"/>
      <c r="I48" s="237"/>
      <c r="J48" s="237"/>
    </row>
  </sheetData>
  <mergeCells count="10">
    <mergeCell ref="B3:G3"/>
    <mergeCell ref="G5:H5"/>
    <mergeCell ref="L5:N5"/>
    <mergeCell ref="B28:B29"/>
    <mergeCell ref="C28:E28"/>
    <mergeCell ref="G28:H28"/>
    <mergeCell ref="L28:N28"/>
    <mergeCell ref="C5:E5"/>
    <mergeCell ref="I5:J5"/>
    <mergeCell ref="I28:J28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E634-8DA4-4284-807B-1E394F4417CB}">
  <dimension ref="A1:M93"/>
  <sheetViews>
    <sheetView showGridLines="0" topLeftCell="A71" zoomScaleNormal="100" workbookViewId="0">
      <selection activeCell="C8" sqref="C8"/>
    </sheetView>
  </sheetViews>
  <sheetFormatPr baseColWidth="10" defaultColWidth="11.453125" defaultRowHeight="16.5"/>
  <cols>
    <col min="1" max="1" width="3.54296875" style="93" customWidth="1"/>
    <col min="2" max="2" width="21.54296875" style="93" customWidth="1"/>
    <col min="3" max="4" width="12.54296875" style="281" bestFit="1" customWidth="1"/>
    <col min="5" max="5" width="0.81640625" customWidth="1"/>
    <col min="6" max="6" width="9.26953125" style="281" bestFit="1" customWidth="1"/>
    <col min="7" max="7" width="9.54296875" style="281" bestFit="1" customWidth="1"/>
    <col min="8" max="8" width="1.54296875" customWidth="1"/>
    <col min="9" max="9" width="13.36328125" style="93" customWidth="1"/>
    <col min="10" max="10" width="11.81640625" style="93" bestFit="1" customWidth="1"/>
    <col min="11" max="11" width="1.1796875" customWidth="1"/>
    <col min="12" max="16384" width="11.453125" style="93"/>
  </cols>
  <sheetData>
    <row r="1" spans="1:13" ht="5.15" customHeight="1">
      <c r="A1" s="268"/>
      <c r="B1" s="268"/>
      <c r="C1" s="269"/>
      <c r="D1" s="269"/>
      <c r="F1" s="269"/>
      <c r="G1" s="269"/>
    </row>
    <row r="2" spans="1:13" ht="27.5">
      <c r="A2" s="270"/>
      <c r="B2" s="52" t="s">
        <v>42</v>
      </c>
      <c r="C2" s="271"/>
      <c r="D2" s="271"/>
      <c r="F2" s="271"/>
      <c r="G2" s="271"/>
    </row>
    <row r="3" spans="1:13" ht="14" customHeight="1">
      <c r="A3" s="268"/>
      <c r="B3" s="268"/>
      <c r="C3" s="269"/>
      <c r="D3" s="269"/>
      <c r="F3" s="269"/>
      <c r="G3" s="269"/>
    </row>
    <row r="4" spans="1:13" s="272" customFormat="1" ht="17.149999999999999" customHeight="1">
      <c r="A4" s="350"/>
      <c r="B4" s="354" t="s">
        <v>147</v>
      </c>
      <c r="C4" s="238" t="s">
        <v>182</v>
      </c>
      <c r="D4" s="238" t="s">
        <v>183</v>
      </c>
      <c r="E4"/>
      <c r="F4" s="351" t="s">
        <v>171</v>
      </c>
      <c r="G4" s="351"/>
      <c r="H4"/>
      <c r="I4" s="238" t="s">
        <v>185</v>
      </c>
      <c r="J4" s="238" t="s">
        <v>186</v>
      </c>
      <c r="K4"/>
      <c r="L4" s="358" t="s">
        <v>171</v>
      </c>
      <c r="M4" s="358"/>
    </row>
    <row r="5" spans="1:13" s="272" customFormat="1" ht="17.149999999999999" customHeight="1">
      <c r="A5" s="350"/>
      <c r="B5" s="355"/>
      <c r="C5" s="352" t="s">
        <v>44</v>
      </c>
      <c r="D5" s="352"/>
      <c r="E5"/>
      <c r="F5" s="239" t="s">
        <v>23</v>
      </c>
      <c r="G5" s="239" t="s">
        <v>159</v>
      </c>
      <c r="H5"/>
      <c r="I5" s="352" t="s">
        <v>44</v>
      </c>
      <c r="J5" s="352"/>
      <c r="K5"/>
      <c r="L5" s="239" t="s">
        <v>23</v>
      </c>
      <c r="M5" s="239" t="s">
        <v>159</v>
      </c>
    </row>
    <row r="6" spans="1:13" s="62" customFormat="1" ht="14.5" customHeight="1">
      <c r="A6" s="190"/>
      <c r="B6" s="240" t="s">
        <v>45</v>
      </c>
      <c r="C6" s="241">
        <v>1255966.754</v>
      </c>
      <c r="D6" s="241">
        <v>1209679.085</v>
      </c>
      <c r="E6"/>
      <c r="F6" s="242">
        <f t="shared" ref="F6:F7" si="0">+IFERROR(C6/D6-1,"N.A")</f>
        <v>3.826442035244404E-2</v>
      </c>
      <c r="G6" s="242">
        <v>3.826442035244404E-2</v>
      </c>
      <c r="H6"/>
      <c r="I6" s="241">
        <v>3651241.71</v>
      </c>
      <c r="J6" s="241">
        <v>3536018.58</v>
      </c>
      <c r="K6"/>
      <c r="L6" s="242">
        <f t="shared" ref="L6:L7" si="1">+IFERROR(I6/J6-1,"N.A")</f>
        <v>3.2585555588341863E-2</v>
      </c>
      <c r="M6" s="242">
        <v>3.2585555588341863E-2</v>
      </c>
    </row>
    <row r="7" spans="1:13" s="62" customFormat="1">
      <c r="A7" s="190"/>
      <c r="B7" s="240" t="s">
        <v>46</v>
      </c>
      <c r="C7" s="241">
        <v>470514.10499999998</v>
      </c>
      <c r="D7" s="241">
        <v>444432.47399999999</v>
      </c>
      <c r="E7"/>
      <c r="F7" s="242">
        <f t="shared" si="0"/>
        <v>5.8685250349190365E-2</v>
      </c>
      <c r="G7" s="242">
        <v>1.9437319406150517</v>
      </c>
      <c r="H7"/>
      <c r="I7" s="241">
        <v>1367188.0319999999</v>
      </c>
      <c r="J7" s="241">
        <v>1303919.227</v>
      </c>
      <c r="K7"/>
      <c r="L7" s="242">
        <f t="shared" si="1"/>
        <v>4.8522027814227542E-2</v>
      </c>
      <c r="M7" s="242">
        <v>2.3434987110442353</v>
      </c>
    </row>
    <row r="8" spans="1:13" s="62" customFormat="1">
      <c r="A8" s="190"/>
      <c r="B8" s="240" t="s">
        <v>153</v>
      </c>
      <c r="C8" s="241">
        <v>453543.04200000002</v>
      </c>
      <c r="D8" s="241">
        <v>396216.18300000002</v>
      </c>
      <c r="E8"/>
      <c r="F8" s="242">
        <f>+IFERROR(C8/D8-1,"N.A")</f>
        <v>0.14468580905994943</v>
      </c>
      <c r="G8" s="242">
        <v>4.3012145116819944E-2</v>
      </c>
      <c r="H8"/>
      <c r="I8" s="241">
        <v>1417131.314</v>
      </c>
      <c r="J8" s="241">
        <v>1194437.23</v>
      </c>
      <c r="K8"/>
      <c r="L8" s="242">
        <f>+IFERROR(I8/J8-1,"N.A")</f>
        <v>0.18644268481149062</v>
      </c>
      <c r="M8" s="242">
        <v>3.6652153879673133E-2</v>
      </c>
    </row>
    <row r="9" spans="1:13" s="62" customFormat="1">
      <c r="A9" s="190"/>
      <c r="B9" s="240" t="s">
        <v>47</v>
      </c>
      <c r="C9" s="241">
        <v>401347.61200000002</v>
      </c>
      <c r="D9" s="241">
        <v>426768.64500000002</v>
      </c>
      <c r="E9"/>
      <c r="F9" s="242">
        <f t="shared" ref="F9:F22" si="2">+IFERROR(C9/D9-1,"N.A")</f>
        <v>-5.9566309047844879E-2</v>
      </c>
      <c r="G9" s="242">
        <v>-2.1833326904420747E-2</v>
      </c>
      <c r="H9"/>
      <c r="I9" s="241">
        <v>1345265.1839999999</v>
      </c>
      <c r="J9" s="241">
        <v>1201442.334</v>
      </c>
      <c r="K9"/>
      <c r="L9" s="242">
        <f t="shared" ref="L9:L18" si="3">+IFERROR(I9/J9-1,"N.A")</f>
        <v>0.11970849197661115</v>
      </c>
      <c r="M9" s="242">
        <v>2.2828225619995424E-2</v>
      </c>
    </row>
    <row r="10" spans="1:13" s="62" customFormat="1">
      <c r="A10" s="190"/>
      <c r="B10" s="240" t="s">
        <v>48</v>
      </c>
      <c r="C10" s="241">
        <v>291972.99300000002</v>
      </c>
      <c r="D10" s="241">
        <v>273067.28100000002</v>
      </c>
      <c r="E10"/>
      <c r="F10" s="242">
        <f t="shared" si="2"/>
        <v>6.9234629395236835E-2</v>
      </c>
      <c r="G10" s="242">
        <v>-1.0370008581110923E-3</v>
      </c>
      <c r="H10"/>
      <c r="I10" s="241">
        <v>887409.02399999998</v>
      </c>
      <c r="J10" s="241">
        <v>795332.78099999996</v>
      </c>
      <c r="K10"/>
      <c r="L10" s="242">
        <f t="shared" si="3"/>
        <v>0.1157707128382528</v>
      </c>
      <c r="M10" s="242">
        <v>-1.751412367325611E-2</v>
      </c>
    </row>
    <row r="11" spans="1:13" s="62" customFormat="1">
      <c r="A11" s="190"/>
      <c r="B11" s="240" t="s">
        <v>49</v>
      </c>
      <c r="C11" s="241">
        <v>201700.89600000001</v>
      </c>
      <c r="D11" s="241">
        <v>203423.71</v>
      </c>
      <c r="E11"/>
      <c r="F11" s="242">
        <f t="shared" si="2"/>
        <v>-8.4690914348184432E-3</v>
      </c>
      <c r="G11" s="242">
        <v>-8.2912358257168584E-2</v>
      </c>
      <c r="H11"/>
      <c r="I11" s="241">
        <v>647153.49100000004</v>
      </c>
      <c r="J11" s="241">
        <v>550814.28</v>
      </c>
      <c r="K11"/>
      <c r="L11" s="242">
        <f t="shared" si="3"/>
        <v>0.17490325595770684</v>
      </c>
      <c r="M11" s="242">
        <v>-6.286914680132405E-2</v>
      </c>
    </row>
    <row r="12" spans="1:13" s="62" customFormat="1">
      <c r="A12" s="273"/>
      <c r="B12" s="253" t="s">
        <v>24</v>
      </c>
      <c r="C12" s="254">
        <v>3075045.4020000002</v>
      </c>
      <c r="D12" s="254">
        <v>2953587.378</v>
      </c>
      <c r="E12"/>
      <c r="F12" s="255">
        <f>+IFERROR(C12/D12-1,"N.A")</f>
        <v>4.1122204443548416E-2</v>
      </c>
      <c r="G12" s="255" t="s">
        <v>154</v>
      </c>
      <c r="H12"/>
      <c r="I12" s="254">
        <v>9315388.7550000008</v>
      </c>
      <c r="J12" s="254">
        <v>8581964.432</v>
      </c>
      <c r="K12"/>
      <c r="L12" s="255">
        <f>+IFERROR(I12/J12-1,"N.A")</f>
        <v>8.5461123593713051E-2</v>
      </c>
      <c r="M12" s="255" t="s">
        <v>154</v>
      </c>
    </row>
    <row r="13" spans="1:13" s="62" customFormat="1">
      <c r="A13" s="190"/>
      <c r="B13" s="240" t="s">
        <v>45</v>
      </c>
      <c r="C13" s="241">
        <v>341359.26</v>
      </c>
      <c r="D13" s="241">
        <v>325208.21600000001</v>
      </c>
      <c r="E13"/>
      <c r="F13" s="242">
        <f t="shared" si="2"/>
        <v>4.9663702223316397E-2</v>
      </c>
      <c r="G13" s="242">
        <v>4.9663702223316397E-2</v>
      </c>
      <c r="H13"/>
      <c r="I13" s="241">
        <v>1010634.031</v>
      </c>
      <c r="J13" s="241">
        <v>957507.77300000004</v>
      </c>
      <c r="K13"/>
      <c r="L13" s="242">
        <f t="shared" si="3"/>
        <v>5.5483892139641E-2</v>
      </c>
      <c r="M13" s="242">
        <v>5.5483892139641E-2</v>
      </c>
    </row>
    <row r="14" spans="1:13" s="62" customFormat="1">
      <c r="A14" s="190"/>
      <c r="B14" s="240" t="s">
        <v>46</v>
      </c>
      <c r="C14" s="241">
        <v>131007.914</v>
      </c>
      <c r="D14" s="241">
        <v>142113.54800000001</v>
      </c>
      <c r="E14"/>
      <c r="F14" s="242">
        <f t="shared" si="2"/>
        <v>-7.8146201796327031E-2</v>
      </c>
      <c r="G14" s="242">
        <v>1.5665217494702404</v>
      </c>
      <c r="H14"/>
      <c r="I14" s="241">
        <v>423277.272</v>
      </c>
      <c r="J14" s="241">
        <v>413787.90399999998</v>
      </c>
      <c r="K14"/>
      <c r="L14" s="242">
        <f t="shared" si="3"/>
        <v>2.2932927493211741E-2</v>
      </c>
      <c r="M14" s="242">
        <v>2.2343309967653013</v>
      </c>
    </row>
    <row r="15" spans="1:13" s="62" customFormat="1">
      <c r="A15" s="190"/>
      <c r="B15" s="240" t="s">
        <v>153</v>
      </c>
      <c r="C15" s="241">
        <v>172879.375</v>
      </c>
      <c r="D15" s="241">
        <v>149009.21400000001</v>
      </c>
      <c r="E15"/>
      <c r="F15" s="242">
        <f t="shared" si="2"/>
        <v>0.16019251668557888</v>
      </c>
      <c r="G15" s="242">
        <v>5.7576984744572846E-2</v>
      </c>
      <c r="H15"/>
      <c r="I15" s="241">
        <v>546803.37600000005</v>
      </c>
      <c r="J15" s="241">
        <v>442461.89600000001</v>
      </c>
      <c r="K15"/>
      <c r="L15" s="242">
        <f t="shared" si="3"/>
        <v>0.23582026145817547</v>
      </c>
      <c r="M15" s="242">
        <v>8.0122175806220719E-2</v>
      </c>
    </row>
    <row r="16" spans="1:13" s="62" customFormat="1">
      <c r="A16" s="190"/>
      <c r="B16" s="240" t="s">
        <v>47</v>
      </c>
      <c r="C16" s="241">
        <v>78638.191999999995</v>
      </c>
      <c r="D16" s="241">
        <v>88791.744999999995</v>
      </c>
      <c r="E16"/>
      <c r="F16" s="242">
        <f t="shared" si="2"/>
        <v>-0.11435244346194573</v>
      </c>
      <c r="G16" s="242">
        <v>-7.794343189383468E-2</v>
      </c>
      <c r="H16"/>
      <c r="I16" s="241">
        <v>267057.864</v>
      </c>
      <c r="J16" s="241">
        <v>250720.97200000001</v>
      </c>
      <c r="K16"/>
      <c r="L16" s="242">
        <f t="shared" si="3"/>
        <v>6.5159654853284454E-2</v>
      </c>
      <c r="M16" s="242">
        <v>-2.8243561873312895E-2</v>
      </c>
    </row>
    <row r="17" spans="1:13" s="62" customFormat="1">
      <c r="A17" s="190"/>
      <c r="B17" s="240" t="s">
        <v>48</v>
      </c>
      <c r="C17" s="241">
        <v>71517.09</v>
      </c>
      <c r="D17" s="241">
        <v>65678.788</v>
      </c>
      <c r="E17"/>
      <c r="F17" s="242">
        <f t="shared" si="2"/>
        <v>8.8891743861046812E-2</v>
      </c>
      <c r="G17" s="242">
        <v>1.8356783604708049E-2</v>
      </c>
      <c r="H17"/>
      <c r="I17" s="241">
        <v>216331.27900000001</v>
      </c>
      <c r="J17" s="241">
        <v>190449.93599999999</v>
      </c>
      <c r="K17"/>
      <c r="L17" s="242">
        <f t="shared" si="3"/>
        <v>0.13589578208101916</v>
      </c>
      <c r="M17" s="242">
        <v>5.9404895057646456E-4</v>
      </c>
    </row>
    <row r="18" spans="1:13" s="62" customFormat="1">
      <c r="A18" s="190"/>
      <c r="B18" s="240" t="s">
        <v>49</v>
      </c>
      <c r="C18" s="241">
        <v>41733.19</v>
      </c>
      <c r="D18" s="241">
        <v>41104.163</v>
      </c>
      <c r="E18"/>
      <c r="F18" s="242">
        <f t="shared" si="2"/>
        <v>1.5303243128925947E-2</v>
      </c>
      <c r="G18" s="242">
        <v>-5.9903748612180729E-2</v>
      </c>
      <c r="H18"/>
      <c r="I18" s="241">
        <v>132726.44699999999</v>
      </c>
      <c r="J18" s="241">
        <v>116457.996</v>
      </c>
      <c r="K18"/>
      <c r="L18" s="242">
        <f t="shared" si="3"/>
        <v>0.1396937227049655</v>
      </c>
      <c r="M18" s="242">
        <v>-9.3958477973985044E-2</v>
      </c>
    </row>
    <row r="19" spans="1:13" s="62" customFormat="1">
      <c r="A19" s="274"/>
      <c r="B19" s="243" t="s">
        <v>50</v>
      </c>
      <c r="C19" s="244">
        <v>837135.02099999995</v>
      </c>
      <c r="D19" s="244">
        <v>811905.67399999988</v>
      </c>
      <c r="E19"/>
      <c r="F19" s="245">
        <f t="shared" si="2"/>
        <v>3.1074234123408928E-2</v>
      </c>
      <c r="G19" s="246" t="s">
        <v>155</v>
      </c>
      <c r="H19"/>
      <c r="I19" s="244">
        <v>2596830.2690000003</v>
      </c>
      <c r="J19" s="244">
        <v>2371386.477</v>
      </c>
      <c r="K19"/>
      <c r="L19" s="245">
        <f>+IFERROR(I19/J19-1,"N.A")</f>
        <v>9.5068346803261372E-2</v>
      </c>
      <c r="M19" s="246" t="s">
        <v>155</v>
      </c>
    </row>
    <row r="20" spans="1:13" s="62" customFormat="1">
      <c r="A20" s="273"/>
      <c r="B20" s="243" t="s">
        <v>112</v>
      </c>
      <c r="C20" s="247">
        <v>-656328.07099999988</v>
      </c>
      <c r="D20" s="247">
        <v>-604072.23900000006</v>
      </c>
      <c r="E20"/>
      <c r="F20" s="246">
        <f t="shared" si="2"/>
        <v>8.6505931950300763E-2</v>
      </c>
      <c r="G20" s="246" t="s">
        <v>155</v>
      </c>
      <c r="H20"/>
      <c r="I20" s="247">
        <v>-1949248.4930000005</v>
      </c>
      <c r="J20" s="244">
        <v>-1738371.8230000003</v>
      </c>
      <c r="K20"/>
      <c r="L20" s="245">
        <f>+IFERROR(I20/J20-1,"N.A")</f>
        <v>0.12130699957853608</v>
      </c>
      <c r="M20" s="246" t="s">
        <v>155</v>
      </c>
    </row>
    <row r="21" spans="1:13" s="62" customFormat="1">
      <c r="A21" s="273"/>
      <c r="B21" s="248" t="s">
        <v>114</v>
      </c>
      <c r="C21" s="249">
        <v>184856.45600000001</v>
      </c>
      <c r="D21" s="249">
        <v>210865.31600000002</v>
      </c>
      <c r="E21"/>
      <c r="F21" s="250">
        <f t="shared" si="2"/>
        <v>-0.12334347105239452</v>
      </c>
      <c r="G21" s="250" t="s">
        <v>155</v>
      </c>
      <c r="H21"/>
      <c r="I21" s="249">
        <v>657517.01899999997</v>
      </c>
      <c r="J21" s="251">
        <v>641270.15099999995</v>
      </c>
      <c r="K21"/>
      <c r="L21" s="252">
        <f>+IFERROR(I21/J21-1,"N.A")</f>
        <v>2.5335450238350488E-2</v>
      </c>
      <c r="M21" s="250" t="s">
        <v>155</v>
      </c>
    </row>
    <row r="22" spans="1:13" s="62" customFormat="1">
      <c r="A22" s="273"/>
      <c r="B22" s="256" t="s">
        <v>37</v>
      </c>
      <c r="C22" s="257">
        <v>268480.22600000002</v>
      </c>
      <c r="D22" s="257">
        <v>284940.86499999999</v>
      </c>
      <c r="E22"/>
      <c r="F22" s="258">
        <f t="shared" si="2"/>
        <v>-5.7768614550952391E-2</v>
      </c>
      <c r="G22" s="258" t="s">
        <v>155</v>
      </c>
      <c r="H22"/>
      <c r="I22" s="257">
        <v>902095.85399999993</v>
      </c>
      <c r="J22" s="257">
        <v>862280.07400000014</v>
      </c>
      <c r="K22"/>
      <c r="L22" s="258">
        <f>+IFERROR(I22/J22-1,"N.A")</f>
        <v>4.6174997197024226E-2</v>
      </c>
      <c r="M22" s="258" t="s">
        <v>155</v>
      </c>
    </row>
    <row r="23" spans="1:13" s="62" customFormat="1" ht="16" customHeight="1">
      <c r="A23" s="190"/>
      <c r="B23" s="256" t="s">
        <v>179</v>
      </c>
      <c r="C23" s="258">
        <v>8.7309353489669228E-2</v>
      </c>
      <c r="D23" s="258">
        <v>9.6472806974461547E-2</v>
      </c>
      <c r="E23"/>
      <c r="F23" s="353" t="str">
        <f>+CONCATENATE(ROUND((C23-D23)*10000,0)," ", "bps")</f>
        <v>-92 bps</v>
      </c>
      <c r="G23" s="353"/>
      <c r="H23"/>
      <c r="I23" s="258">
        <v>9.683931371257086E-2</v>
      </c>
      <c r="J23" s="258">
        <v>0.10047583870014344</v>
      </c>
      <c r="K23"/>
      <c r="L23" s="353" t="str">
        <f>+CONCATENATE(ROUND((I23-J23)*10000,0)," ", "bps")</f>
        <v>-36 bps</v>
      </c>
      <c r="M23" s="353"/>
    </row>
    <row r="24" spans="1:13" s="62" customFormat="1" ht="16" customHeight="1">
      <c r="A24" s="190"/>
      <c r="B24" s="98"/>
      <c r="C24" s="99"/>
      <c r="D24" s="99"/>
      <c r="E24"/>
      <c r="F24" s="100"/>
      <c r="G24" s="100"/>
      <c r="H24"/>
      <c r="K24"/>
    </row>
    <row r="25" spans="1:13" s="62" customFormat="1" ht="16" customHeight="1">
      <c r="A25" s="190"/>
      <c r="B25" s="51"/>
      <c r="C25" s="51"/>
      <c r="D25" s="51"/>
      <c r="E25"/>
      <c r="F25" s="51"/>
      <c r="G25" s="51"/>
      <c r="H25"/>
      <c r="K25"/>
    </row>
    <row r="26" spans="1:13" s="275" customFormat="1">
      <c r="A26" s="97"/>
      <c r="B26" s="356" t="s">
        <v>51</v>
      </c>
      <c r="C26" s="238" t="str">
        <f>+C4</f>
        <v>3T24</v>
      </c>
      <c r="D26" s="238" t="str">
        <f>+D4</f>
        <v>3T23</v>
      </c>
      <c r="E26"/>
      <c r="F26" s="351" t="s">
        <v>171</v>
      </c>
      <c r="G26" s="351"/>
      <c r="H26"/>
      <c r="I26" s="238" t="str">
        <f>+I4</f>
        <v>9M24</v>
      </c>
      <c r="J26" s="238" t="str">
        <f>+J4</f>
        <v>9M23</v>
      </c>
      <c r="K26"/>
      <c r="L26" s="358" t="s">
        <v>171</v>
      </c>
      <c r="M26" s="358"/>
    </row>
    <row r="27" spans="1:13" s="276" customFormat="1" ht="17.149999999999999" customHeight="1">
      <c r="A27" s="350"/>
      <c r="B27" s="357"/>
      <c r="C27" s="352" t="s">
        <v>44</v>
      </c>
      <c r="D27" s="352"/>
      <c r="E27"/>
      <c r="F27" s="239" t="s">
        <v>23</v>
      </c>
      <c r="G27" s="239" t="s">
        <v>159</v>
      </c>
      <c r="H27"/>
      <c r="I27" s="352" t="s">
        <v>44</v>
      </c>
      <c r="J27" s="352"/>
      <c r="K27"/>
      <c r="L27" s="239" t="s">
        <v>23</v>
      </c>
      <c r="M27" s="239" t="s">
        <v>159</v>
      </c>
    </row>
    <row r="28" spans="1:13" s="62" customFormat="1" ht="16.5" customHeight="1">
      <c r="A28" s="350"/>
      <c r="B28" s="240" t="s">
        <v>45</v>
      </c>
      <c r="C28" s="241">
        <v>178123.753</v>
      </c>
      <c r="D28" s="241">
        <v>165346.66800000001</v>
      </c>
      <c r="E28"/>
      <c r="F28" s="242">
        <f t="shared" ref="F28:F38" si="4">+IFERROR(C28/D28-1,"N.A")</f>
        <v>7.7274523608785284E-2</v>
      </c>
      <c r="G28" s="242">
        <v>7.7274523608785284E-2</v>
      </c>
      <c r="H28"/>
      <c r="I28" s="241">
        <v>561253.272</v>
      </c>
      <c r="J28" s="241">
        <v>559073.50399999996</v>
      </c>
      <c r="K28"/>
      <c r="L28" s="242">
        <f t="shared" ref="L28:L38" si="5">+IFERROR(I28/J28-1,"N.A")</f>
        <v>3.8988934091930272E-3</v>
      </c>
      <c r="M28" s="242">
        <v>3.8988934091930272E-3</v>
      </c>
    </row>
    <row r="29" spans="1:13" s="62" customFormat="1">
      <c r="A29" s="190"/>
      <c r="B29" s="240" t="s">
        <v>46</v>
      </c>
      <c r="C29" s="241">
        <v>177702.73699999999</v>
      </c>
      <c r="D29" s="241">
        <v>182575.981</v>
      </c>
      <c r="E29"/>
      <c r="F29" s="242">
        <f t="shared" si="4"/>
        <v>-2.6691594224543702E-2</v>
      </c>
      <c r="G29" s="242">
        <v>1.7168191495765242</v>
      </c>
      <c r="H29"/>
      <c r="I29" s="241">
        <v>491058.00699999998</v>
      </c>
      <c r="J29" s="241">
        <v>546159.67200000002</v>
      </c>
      <c r="K29"/>
      <c r="L29" s="242">
        <f t="shared" si="5"/>
        <v>-0.10088929634482424</v>
      </c>
      <c r="M29" s="242">
        <v>1.8916411192430642</v>
      </c>
    </row>
    <row r="30" spans="1:13" s="62" customFormat="1">
      <c r="A30" s="190"/>
      <c r="B30" s="240" t="s">
        <v>49</v>
      </c>
      <c r="C30" s="241">
        <v>16236.223</v>
      </c>
      <c r="D30" s="241">
        <v>17179.201000000001</v>
      </c>
      <c r="E30"/>
      <c r="F30" s="242">
        <f t="shared" si="4"/>
        <v>-5.4890678559497696E-2</v>
      </c>
      <c r="G30" s="242">
        <v>-0.12657359733390827</v>
      </c>
      <c r="H30"/>
      <c r="I30" s="241">
        <v>57363.150999999998</v>
      </c>
      <c r="J30" s="241">
        <v>49439.26</v>
      </c>
      <c r="K30"/>
      <c r="L30" s="242">
        <f t="shared" si="5"/>
        <v>0.16027527515581741</v>
      </c>
      <c r="M30" s="242">
        <v>-8.0973859084347843E-2</v>
      </c>
    </row>
    <row r="31" spans="1:13" s="62" customFormat="1">
      <c r="A31" s="190"/>
      <c r="B31" s="265" t="s">
        <v>24</v>
      </c>
      <c r="C31" s="266">
        <v>372062.71299999999</v>
      </c>
      <c r="D31" s="266">
        <v>365101.85</v>
      </c>
      <c r="E31"/>
      <c r="F31" s="267">
        <f t="shared" si="4"/>
        <v>1.9065537465778437E-2</v>
      </c>
      <c r="G31" s="255" t="s">
        <v>154</v>
      </c>
      <c r="H31"/>
      <c r="I31" s="266">
        <v>1109674.4300000002</v>
      </c>
      <c r="J31" s="266">
        <v>1154672.436</v>
      </c>
      <c r="K31"/>
      <c r="L31" s="267">
        <f t="shared" si="5"/>
        <v>-3.8970364751999553E-2</v>
      </c>
      <c r="M31" s="255" t="s">
        <v>154</v>
      </c>
    </row>
    <row r="32" spans="1:13" s="62" customFormat="1">
      <c r="A32" s="273"/>
      <c r="B32" s="240" t="s">
        <v>45</v>
      </c>
      <c r="C32" s="241">
        <v>47689.951999999997</v>
      </c>
      <c r="D32" s="241">
        <v>45738.889000000003</v>
      </c>
      <c r="E32"/>
      <c r="F32" s="242">
        <f t="shared" si="4"/>
        <v>4.2656545505510568E-2</v>
      </c>
      <c r="G32" s="242">
        <v>4.2656545505510568E-2</v>
      </c>
      <c r="H32"/>
      <c r="I32" s="241">
        <v>156801.05100000001</v>
      </c>
      <c r="J32" s="241">
        <v>153074.59400000001</v>
      </c>
      <c r="K32"/>
      <c r="L32" s="242">
        <f t="shared" si="5"/>
        <v>2.4344059341421476E-2</v>
      </c>
      <c r="M32" s="242">
        <v>2.4344059341421476E-2</v>
      </c>
    </row>
    <row r="33" spans="1:13" s="62" customFormat="1">
      <c r="A33" s="190"/>
      <c r="B33" s="240" t="s">
        <v>46</v>
      </c>
      <c r="C33" s="241">
        <v>69551.536999999997</v>
      </c>
      <c r="D33" s="241">
        <v>105972.776</v>
      </c>
      <c r="E33"/>
      <c r="F33" s="242">
        <f t="shared" si="4"/>
        <v>-0.34368486298783008</v>
      </c>
      <c r="G33" s="242">
        <v>0.8149296362181091</v>
      </c>
      <c r="H33"/>
      <c r="I33" s="241">
        <v>218042.32</v>
      </c>
      <c r="J33" s="241">
        <v>279822.00699999998</v>
      </c>
      <c r="K33"/>
      <c r="L33" s="242">
        <f t="shared" si="5"/>
        <v>-0.2207820880935929</v>
      </c>
      <c r="M33" s="242">
        <v>1.4362695638881902</v>
      </c>
    </row>
    <row r="34" spans="1:13" s="62" customFormat="1">
      <c r="A34" s="190"/>
      <c r="B34" s="240" t="s">
        <v>49</v>
      </c>
      <c r="C34" s="241">
        <v>3927.3910000000001</v>
      </c>
      <c r="D34" s="241">
        <v>3771.41</v>
      </c>
      <c r="E34"/>
      <c r="F34" s="242">
        <f t="shared" si="4"/>
        <v>4.1358802145616602E-2</v>
      </c>
      <c r="G34" s="242">
        <v>-3.7948352472024549E-2</v>
      </c>
      <c r="H34"/>
      <c r="I34" s="241">
        <v>11656.275</v>
      </c>
      <c r="J34" s="241">
        <v>10638.950999999999</v>
      </c>
      <c r="K34"/>
      <c r="L34" s="242">
        <f t="shared" si="5"/>
        <v>9.5622585346995193E-2</v>
      </c>
      <c r="M34" s="242">
        <v>-0.12975497439943684</v>
      </c>
    </row>
    <row r="35" spans="1:13" s="62" customFormat="1">
      <c r="A35" s="190"/>
      <c r="B35" s="259" t="s">
        <v>50</v>
      </c>
      <c r="C35" s="260">
        <v>121168.88</v>
      </c>
      <c r="D35" s="260">
        <v>155483.07500000001</v>
      </c>
      <c r="E35"/>
      <c r="F35" s="261">
        <f t="shared" si="4"/>
        <v>-0.22069408519223077</v>
      </c>
      <c r="G35" s="246" t="s">
        <v>155</v>
      </c>
      <c r="H35"/>
      <c r="I35" s="260">
        <v>386499.64600000007</v>
      </c>
      <c r="J35" s="260">
        <v>443535.55200000003</v>
      </c>
      <c r="K35"/>
      <c r="L35" s="261">
        <f t="shared" si="5"/>
        <v>-0.12859376377567122</v>
      </c>
      <c r="M35" s="246" t="s">
        <v>155</v>
      </c>
    </row>
    <row r="36" spans="1:13" s="62" customFormat="1">
      <c r="A36" s="273"/>
      <c r="B36" s="259" t="s">
        <v>112</v>
      </c>
      <c r="C36" s="260">
        <v>-100699.11900000001</v>
      </c>
      <c r="D36" s="260">
        <v>-96482.880999999994</v>
      </c>
      <c r="E36"/>
      <c r="F36" s="261">
        <f t="shared" si="4"/>
        <v>4.3699337709453445E-2</v>
      </c>
      <c r="G36" s="246" t="s">
        <v>155</v>
      </c>
      <c r="H36"/>
      <c r="I36" s="260">
        <v>-289348.25199999998</v>
      </c>
      <c r="J36" s="260">
        <v>-282322.73600000003</v>
      </c>
      <c r="K36"/>
      <c r="L36" s="261">
        <f t="shared" si="5"/>
        <v>2.4884697915367182E-2</v>
      </c>
      <c r="M36" s="246" t="s">
        <v>155</v>
      </c>
    </row>
    <row r="37" spans="1:13" s="62" customFormat="1">
      <c r="A37" s="273"/>
      <c r="B37" s="262" t="s">
        <v>114</v>
      </c>
      <c r="C37" s="263">
        <v>20730.996999999999</v>
      </c>
      <c r="D37" s="263">
        <v>59010.044999999998</v>
      </c>
      <c r="E37"/>
      <c r="F37" s="264">
        <f t="shared" si="4"/>
        <v>-0.6486869820214507</v>
      </c>
      <c r="G37" s="250" t="s">
        <v>155</v>
      </c>
      <c r="H37"/>
      <c r="I37" s="263">
        <v>97483.918999999994</v>
      </c>
      <c r="J37" s="263">
        <v>161277.25</v>
      </c>
      <c r="K37"/>
      <c r="L37" s="264">
        <f t="shared" si="5"/>
        <v>-0.39555071158517396</v>
      </c>
      <c r="M37" s="250" t="s">
        <v>155</v>
      </c>
    </row>
    <row r="38" spans="1:13" s="62" customFormat="1" ht="16" customHeight="1">
      <c r="A38" s="273"/>
      <c r="B38" s="256" t="s">
        <v>37</v>
      </c>
      <c r="C38" s="257">
        <v>27154.753000000001</v>
      </c>
      <c r="D38" s="257">
        <v>64566.602999999996</v>
      </c>
      <c r="E38"/>
      <c r="F38" s="258">
        <f t="shared" si="4"/>
        <v>-0.57943035968610579</v>
      </c>
      <c r="G38" s="258" t="s">
        <v>155</v>
      </c>
      <c r="H38"/>
      <c r="I38" s="257">
        <v>116353.60299999999</v>
      </c>
      <c r="J38" s="257">
        <v>178076.66099999999</v>
      </c>
      <c r="K38"/>
      <c r="L38" s="258">
        <f t="shared" si="5"/>
        <v>-0.34660947511813467</v>
      </c>
      <c r="M38" s="258" t="s">
        <v>155</v>
      </c>
    </row>
    <row r="39" spans="1:13" s="62" customFormat="1" ht="16" customHeight="1">
      <c r="A39" s="273"/>
      <c r="B39" s="256" t="s">
        <v>115</v>
      </c>
      <c r="C39" s="258">
        <v>7.2984343905485638E-2</v>
      </c>
      <c r="D39" s="258">
        <v>0.17684545558999495</v>
      </c>
      <c r="E39"/>
      <c r="F39" s="353" t="str">
        <f>+CONCATENATE(ROUND((C39-D39)*10000,0)," ", "bps")</f>
        <v>-1039 bps</v>
      </c>
      <c r="G39" s="353"/>
      <c r="H39"/>
      <c r="I39" s="258">
        <v>0.10485382005242742</v>
      </c>
      <c r="J39" s="258">
        <v>0.15422266562185433</v>
      </c>
      <c r="K39"/>
      <c r="L39" s="353" t="str">
        <f>+CONCATENATE(ROUND((I39-J39)*10000,0)," ", "bps")</f>
        <v>-494 bps</v>
      </c>
      <c r="M39" s="353"/>
    </row>
    <row r="40" spans="1:13" s="62" customFormat="1" ht="16" customHeight="1">
      <c r="A40" s="190"/>
      <c r="B40" s="51"/>
      <c r="C40" s="51"/>
      <c r="D40" s="51"/>
      <c r="E40"/>
      <c r="F40" s="51"/>
      <c r="G40" s="51"/>
      <c r="H40"/>
      <c r="K40"/>
    </row>
    <row r="41" spans="1:13" s="62" customFormat="1" ht="16" customHeight="1">
      <c r="A41" s="190"/>
      <c r="B41" s="51"/>
      <c r="C41" s="51"/>
      <c r="D41" s="51"/>
      <c r="E41"/>
      <c r="F41" s="51"/>
      <c r="G41" s="51"/>
      <c r="H41"/>
      <c r="K41"/>
    </row>
    <row r="42" spans="1:13" s="62" customFormat="1" ht="16" customHeight="1">
      <c r="A42" s="190"/>
      <c r="B42" s="356" t="s">
        <v>52</v>
      </c>
      <c r="C42" s="238" t="str">
        <f>+C26</f>
        <v>3T24</v>
      </c>
      <c r="D42" s="238" t="str">
        <f>+D26</f>
        <v>3T23</v>
      </c>
      <c r="E42"/>
      <c r="F42" s="351" t="s">
        <v>171</v>
      </c>
      <c r="G42" s="351"/>
      <c r="H42"/>
      <c r="I42" s="238" t="str">
        <f>+I26</f>
        <v>9M24</v>
      </c>
      <c r="J42" s="238" t="str">
        <f>+J26</f>
        <v>9M23</v>
      </c>
      <c r="K42"/>
      <c r="L42" s="358" t="s">
        <v>171</v>
      </c>
      <c r="M42" s="358"/>
    </row>
    <row r="43" spans="1:13">
      <c r="A43" s="97"/>
      <c r="B43" s="357"/>
      <c r="C43" s="352" t="s">
        <v>44</v>
      </c>
      <c r="D43" s="352"/>
      <c r="F43" s="239" t="s">
        <v>23</v>
      </c>
      <c r="G43" s="239" t="s">
        <v>159</v>
      </c>
      <c r="I43" s="352" t="s">
        <v>44</v>
      </c>
      <c r="J43" s="352"/>
      <c r="L43" s="239" t="s">
        <v>23</v>
      </c>
      <c r="M43" s="239" t="s">
        <v>159</v>
      </c>
    </row>
    <row r="44" spans="1:13" s="276" customFormat="1" ht="17.149999999999999" customHeight="1">
      <c r="A44" s="350"/>
      <c r="B44" s="240" t="s">
        <v>45</v>
      </c>
      <c r="C44" s="241">
        <v>234791.83300000001</v>
      </c>
      <c r="D44" s="241">
        <v>222237.21400000001</v>
      </c>
      <c r="E44"/>
      <c r="F44" s="242">
        <f t="shared" ref="F44:F50" si="6">+IFERROR(C44/D44-1,"N.A")</f>
        <v>5.6491974381932319E-2</v>
      </c>
      <c r="G44" s="242">
        <f>+F44</f>
        <v>5.6491974381932319E-2</v>
      </c>
      <c r="H44"/>
      <c r="I44" s="241">
        <v>774310.38800000004</v>
      </c>
      <c r="J44" s="241">
        <v>719369.22600000002</v>
      </c>
      <c r="K44"/>
      <c r="L44" s="242">
        <f t="shared" ref="L44:L50" si="7">+IFERROR(I44/J44-1,"N.A")</f>
        <v>7.637407886558667E-2</v>
      </c>
      <c r="M44" s="242">
        <f>+L44</f>
        <v>7.637407886558667E-2</v>
      </c>
    </row>
    <row r="45" spans="1:13" s="62" customFormat="1" ht="17.149999999999999" customHeight="1">
      <c r="A45" s="350"/>
      <c r="B45" s="265" t="s">
        <v>24</v>
      </c>
      <c r="C45" s="266">
        <v>234791.83300000001</v>
      </c>
      <c r="D45" s="266">
        <v>222237.21400000001</v>
      </c>
      <c r="E45"/>
      <c r="F45" s="267">
        <f t="shared" si="6"/>
        <v>5.6491974381932319E-2</v>
      </c>
      <c r="G45" s="267">
        <f t="shared" ref="G45:G50" si="8">+F45</f>
        <v>5.6491974381932319E-2</v>
      </c>
      <c r="H45"/>
      <c r="I45" s="266">
        <v>774310.38800000004</v>
      </c>
      <c r="J45" s="266">
        <v>719369.22600000002</v>
      </c>
      <c r="K45"/>
      <c r="L45" s="267">
        <f t="shared" si="7"/>
        <v>7.637407886558667E-2</v>
      </c>
      <c r="M45" s="267">
        <f t="shared" ref="M45:M50" si="9">+L45</f>
        <v>7.637407886558667E-2</v>
      </c>
    </row>
    <row r="46" spans="1:13" s="62" customFormat="1" ht="16" customHeight="1">
      <c r="A46" s="273"/>
      <c r="B46" s="240" t="s">
        <v>45</v>
      </c>
      <c r="C46" s="241">
        <v>59816.317999999999</v>
      </c>
      <c r="D46" s="241">
        <v>58218.807999999997</v>
      </c>
      <c r="E46"/>
      <c r="F46" s="242">
        <f t="shared" si="6"/>
        <v>2.7439757955882715E-2</v>
      </c>
      <c r="G46" s="242">
        <f t="shared" si="8"/>
        <v>2.7439757955882715E-2</v>
      </c>
      <c r="H46"/>
      <c r="I46" s="241">
        <v>208084.33</v>
      </c>
      <c r="J46" s="241">
        <v>175506.94500000001</v>
      </c>
      <c r="K46"/>
      <c r="L46" s="242">
        <f t="shared" si="7"/>
        <v>0.18561877992919307</v>
      </c>
      <c r="M46" s="242">
        <f t="shared" si="9"/>
        <v>0.18561877992919307</v>
      </c>
    </row>
    <row r="47" spans="1:13" s="62" customFormat="1" ht="16" customHeight="1">
      <c r="A47" s="190"/>
      <c r="B47" s="259" t="s">
        <v>50</v>
      </c>
      <c r="C47" s="260">
        <v>59816.317999999999</v>
      </c>
      <c r="D47" s="260">
        <v>58218.807999999997</v>
      </c>
      <c r="E47"/>
      <c r="F47" s="261">
        <f t="shared" si="6"/>
        <v>2.7439757955882715E-2</v>
      </c>
      <c r="G47" s="261">
        <f t="shared" si="8"/>
        <v>2.7439757955882715E-2</v>
      </c>
      <c r="H47"/>
      <c r="I47" s="260">
        <v>208084.33</v>
      </c>
      <c r="J47" s="260">
        <v>175506.94500000001</v>
      </c>
      <c r="K47"/>
      <c r="L47" s="261">
        <f t="shared" si="7"/>
        <v>0.18561877992919307</v>
      </c>
      <c r="M47" s="261">
        <f t="shared" si="9"/>
        <v>0.18561877992919307</v>
      </c>
    </row>
    <row r="48" spans="1:13" s="62" customFormat="1" ht="16" customHeight="1">
      <c r="A48" s="273"/>
      <c r="B48" s="259" t="s">
        <v>112</v>
      </c>
      <c r="C48" s="260">
        <v>-68538.05</v>
      </c>
      <c r="D48" s="260">
        <v>-68503.070000000007</v>
      </c>
      <c r="E48"/>
      <c r="F48" s="261">
        <f t="shared" si="6"/>
        <v>5.1063404895579367E-4</v>
      </c>
      <c r="G48" s="261">
        <f t="shared" si="8"/>
        <v>5.1063404895579367E-4</v>
      </c>
      <c r="H48"/>
      <c r="I48" s="260">
        <v>-214060.296</v>
      </c>
      <c r="J48" s="260">
        <v>-211872.54300000001</v>
      </c>
      <c r="K48"/>
      <c r="L48" s="261">
        <f t="shared" si="7"/>
        <v>1.0325797618807142E-2</v>
      </c>
      <c r="M48" s="261">
        <f t="shared" si="9"/>
        <v>1.0325797618807142E-2</v>
      </c>
    </row>
    <row r="49" spans="1:13" s="62" customFormat="1" ht="16" customHeight="1">
      <c r="A49" s="273"/>
      <c r="B49" s="262" t="s">
        <v>114</v>
      </c>
      <c r="C49" s="263">
        <v>-4466.9750000000004</v>
      </c>
      <c r="D49" s="263">
        <v>-6287.6229999999996</v>
      </c>
      <c r="E49"/>
      <c r="F49" s="261">
        <f t="shared" si="6"/>
        <v>-0.28956061774059916</v>
      </c>
      <c r="G49" s="261">
        <f t="shared" si="8"/>
        <v>-0.28956061774059916</v>
      </c>
      <c r="H49"/>
      <c r="I49" s="263">
        <v>7387.1589999999997</v>
      </c>
      <c r="J49" s="263">
        <v>-23436.89</v>
      </c>
      <c r="K49"/>
      <c r="L49" s="261">
        <f t="shared" si="7"/>
        <v>-1.3151936541068374</v>
      </c>
      <c r="M49" s="261">
        <f t="shared" si="9"/>
        <v>-1.3151936541068374</v>
      </c>
    </row>
    <row r="50" spans="1:13" s="62" customFormat="1" ht="16" customHeight="1">
      <c r="A50" s="273"/>
      <c r="B50" s="256" t="s">
        <v>37</v>
      </c>
      <c r="C50" s="257">
        <v>5680.0649999999996</v>
      </c>
      <c r="D50" s="257">
        <v>2224.13</v>
      </c>
      <c r="E50"/>
      <c r="F50" s="258">
        <f t="shared" si="6"/>
        <v>1.5538367811234051</v>
      </c>
      <c r="G50" s="258">
        <f t="shared" si="8"/>
        <v>1.5538367811234051</v>
      </c>
      <c r="H50"/>
      <c r="I50" s="257">
        <v>37027.61</v>
      </c>
      <c r="J50" s="257">
        <v>6545.3729999999996</v>
      </c>
      <c r="K50"/>
      <c r="L50" s="258">
        <f t="shared" si="7"/>
        <v>4.6570664498417438</v>
      </c>
      <c r="M50" s="258">
        <f t="shared" si="9"/>
        <v>4.6570664498417438</v>
      </c>
    </row>
    <row r="51" spans="1:13" s="62" customFormat="1" ht="16" customHeight="1">
      <c r="A51" s="273"/>
      <c r="B51" s="256" t="s">
        <v>115</v>
      </c>
      <c r="C51" s="258">
        <v>2.4191918975307796E-2</v>
      </c>
      <c r="D51" s="258">
        <v>1.0007909836378708E-2</v>
      </c>
      <c r="E51"/>
      <c r="F51" s="353" t="str">
        <f>+CONCATENATE(ROUND((C51-D51)*10000,0)," ", "bps")</f>
        <v>142 bps</v>
      </c>
      <c r="G51" s="353"/>
      <c r="H51"/>
      <c r="I51" s="258">
        <v>4.7820112675538581E-2</v>
      </c>
      <c r="J51" s="258">
        <v>9.0987670356641025E-3</v>
      </c>
      <c r="K51"/>
      <c r="L51" s="353" t="str">
        <f>+CONCATENATE(ROUND((I51-J51)*10000,0)," ", "bps")</f>
        <v>387 bps</v>
      </c>
      <c r="M51" s="353"/>
    </row>
    <row r="52" spans="1:13" s="62" customFormat="1" ht="16" customHeight="1">
      <c r="A52" s="273"/>
      <c r="B52" s="51"/>
      <c r="C52" s="51"/>
      <c r="D52" s="51"/>
      <c r="E52"/>
      <c r="F52" s="51"/>
      <c r="G52" s="51"/>
      <c r="H52"/>
      <c r="K52"/>
    </row>
    <row r="53" spans="1:13" s="62" customFormat="1" ht="16" customHeight="1">
      <c r="A53" s="273"/>
      <c r="B53" s="356" t="s">
        <v>53</v>
      </c>
      <c r="C53" s="238" t="str">
        <f>+C42</f>
        <v>3T24</v>
      </c>
      <c r="D53" s="238" t="str">
        <f>+D42</f>
        <v>3T23</v>
      </c>
      <c r="E53"/>
      <c r="F53" s="351" t="s">
        <v>171</v>
      </c>
      <c r="G53" s="351"/>
      <c r="H53"/>
      <c r="I53" s="238" t="str">
        <f>+I42</f>
        <v>9M24</v>
      </c>
      <c r="J53" s="238" t="str">
        <f>+J42</f>
        <v>9M23</v>
      </c>
      <c r="K53"/>
      <c r="L53" s="358" t="s">
        <v>171</v>
      </c>
      <c r="M53" s="358"/>
    </row>
    <row r="54" spans="1:13">
      <c r="A54" s="273"/>
      <c r="B54" s="357"/>
      <c r="C54" s="352" t="s">
        <v>44</v>
      </c>
      <c r="D54" s="352"/>
      <c r="F54" s="239" t="s">
        <v>23</v>
      </c>
      <c r="G54" s="239" t="s">
        <v>159</v>
      </c>
      <c r="I54" s="352" t="s">
        <v>44</v>
      </c>
      <c r="J54" s="352"/>
      <c r="L54" s="239" t="s">
        <v>23</v>
      </c>
      <c r="M54" s="239" t="s">
        <v>159</v>
      </c>
    </row>
    <row r="55" spans="1:13" s="276" customFormat="1" ht="17.149999999999999" customHeight="1">
      <c r="A55" s="350"/>
      <c r="B55" s="240" t="s">
        <v>45</v>
      </c>
      <c r="C55" s="241">
        <v>60693.881999999998</v>
      </c>
      <c r="D55" s="241">
        <v>52110.205999999998</v>
      </c>
      <c r="E55"/>
      <c r="F55" s="242">
        <v>0.16472159023896382</v>
      </c>
      <c r="G55" s="242">
        <v>0.16472159023896382</v>
      </c>
      <c r="H55"/>
      <c r="I55" s="241">
        <v>177863.02</v>
      </c>
      <c r="J55" s="241">
        <v>156970.83499999999</v>
      </c>
      <c r="K55"/>
      <c r="L55" s="242">
        <v>0.13309596652142419</v>
      </c>
      <c r="M55" s="242">
        <v>0.13309596652142419</v>
      </c>
    </row>
    <row r="56" spans="1:13" s="62" customFormat="1" ht="17.149999999999999" customHeight="1">
      <c r="A56" s="350"/>
      <c r="B56" s="240" t="s">
        <v>46</v>
      </c>
      <c r="C56" s="241">
        <v>21618.646000000001</v>
      </c>
      <c r="D56" s="241">
        <v>20220.883999999998</v>
      </c>
      <c r="E56"/>
      <c r="F56" s="242">
        <v>6.9124673283324389E-2</v>
      </c>
      <c r="G56" s="242">
        <v>1.9867238350631848</v>
      </c>
      <c r="H56"/>
      <c r="I56" s="241">
        <v>54036.123</v>
      </c>
      <c r="J56" s="241">
        <v>61137.213000000003</v>
      </c>
      <c r="K56"/>
      <c r="L56" s="242">
        <v>-0.11615004432733966</v>
      </c>
      <c r="M56" s="242">
        <v>1.8416038981310945</v>
      </c>
    </row>
    <row r="57" spans="1:13" s="62" customFormat="1" ht="16" customHeight="1">
      <c r="A57" s="190"/>
      <c r="B57" s="240" t="s">
        <v>48</v>
      </c>
      <c r="C57" s="241">
        <v>7344.71</v>
      </c>
      <c r="D57" s="241">
        <v>6392.9089999999997</v>
      </c>
      <c r="E57"/>
      <c r="F57" s="242">
        <v>0.1488838649197104</v>
      </c>
      <c r="G57" s="242">
        <v>7.406045461972921E-2</v>
      </c>
      <c r="H57"/>
      <c r="I57" s="241">
        <v>22102.777999999998</v>
      </c>
      <c r="J57" s="241">
        <v>18096.098999999998</v>
      </c>
      <c r="K57"/>
      <c r="L57" s="242">
        <v>0.22141120028134242</v>
      </c>
      <c r="M57" s="242">
        <v>7.7474049370326981E-2</v>
      </c>
    </row>
    <row r="58" spans="1:13" s="62" customFormat="1" ht="16" customHeight="1">
      <c r="A58" s="190"/>
      <c r="B58" s="240" t="s">
        <v>49</v>
      </c>
      <c r="C58" s="241">
        <v>2733.0360000000001</v>
      </c>
      <c r="D58" s="241">
        <v>2499.634</v>
      </c>
      <c r="E58"/>
      <c r="F58" s="242">
        <v>9.3374470022411282E-2</v>
      </c>
      <c r="G58" s="242">
        <v>1.3867946954604138E-2</v>
      </c>
      <c r="H58"/>
      <c r="I58" s="241">
        <v>8749.7790000000005</v>
      </c>
      <c r="J58" s="241">
        <v>6616.8959999999997</v>
      </c>
      <c r="K58"/>
      <c r="L58" s="242">
        <v>0.32233890331660064</v>
      </c>
      <c r="M58" s="242">
        <v>5.5593019497604423E-2</v>
      </c>
    </row>
    <row r="59" spans="1:13" s="62" customFormat="1" ht="16" customHeight="1">
      <c r="A59" s="190"/>
      <c r="B59" s="265" t="s">
        <v>24</v>
      </c>
      <c r="C59" s="266">
        <v>92390.274000000005</v>
      </c>
      <c r="D59" s="266">
        <v>81223.633000000002</v>
      </c>
      <c r="E59"/>
      <c r="F59" s="267">
        <v>0.13748019618871266</v>
      </c>
      <c r="G59" s="267" t="s">
        <v>155</v>
      </c>
      <c r="H59"/>
      <c r="I59" s="266">
        <v>262751.69999999995</v>
      </c>
      <c r="J59" s="266">
        <v>242821.04300000001</v>
      </c>
      <c r="K59"/>
      <c r="L59" s="267">
        <v>8.2079612021104476E-2</v>
      </c>
      <c r="M59" s="267" t="s">
        <v>155</v>
      </c>
    </row>
    <row r="60" spans="1:13" s="62" customFormat="1" ht="16" customHeight="1">
      <c r="A60" s="190"/>
      <c r="B60" s="240" t="s">
        <v>45</v>
      </c>
      <c r="C60" s="241">
        <v>57316.038</v>
      </c>
      <c r="D60" s="241">
        <v>47669.716999999997</v>
      </c>
      <c r="E60"/>
      <c r="F60" s="242">
        <v>0.20235742116950273</v>
      </c>
      <c r="G60" s="242">
        <v>0.20235742116950273</v>
      </c>
      <c r="H60"/>
      <c r="I60" s="241">
        <v>167079.391</v>
      </c>
      <c r="J60" s="241">
        <v>144197.70800000001</v>
      </c>
      <c r="K60"/>
      <c r="L60" s="242">
        <v>0.15868270943668517</v>
      </c>
      <c r="M60" s="242">
        <v>0.15868270943668517</v>
      </c>
    </row>
    <row r="61" spans="1:13" s="62" customFormat="1" ht="16" customHeight="1">
      <c r="A61" s="273"/>
      <c r="B61" s="240" t="s">
        <v>46</v>
      </c>
      <c r="C61" s="241">
        <v>16669.357</v>
      </c>
      <c r="D61" s="241">
        <v>17140.132000000001</v>
      </c>
      <c r="E61"/>
      <c r="F61" s="242">
        <v>-2.7466241216812182E-2</v>
      </c>
      <c r="G61" s="242">
        <v>1.7100954244547832</v>
      </c>
      <c r="H61"/>
      <c r="I61" s="241">
        <v>42897.021999999997</v>
      </c>
      <c r="J61" s="241">
        <v>50728.298000000003</v>
      </c>
      <c r="K61"/>
      <c r="L61" s="242">
        <v>-0.15437687264808297</v>
      </c>
      <c r="M61" s="242">
        <v>1.7003312371273376</v>
      </c>
    </row>
    <row r="62" spans="1:13" s="62" customFormat="1" ht="16" customHeight="1">
      <c r="A62" s="190"/>
      <c r="B62" s="240" t="s">
        <v>48</v>
      </c>
      <c r="C62" s="241">
        <v>6117.3180000000002</v>
      </c>
      <c r="D62" s="241">
        <v>5180.6760000000004</v>
      </c>
      <c r="E62"/>
      <c r="F62" s="242">
        <v>0.18079532478000937</v>
      </c>
      <c r="G62" s="242">
        <v>0.10434465905888746</v>
      </c>
      <c r="H62"/>
      <c r="I62" s="241">
        <v>17950.550999999999</v>
      </c>
      <c r="J62" s="241">
        <v>11471.003000000001</v>
      </c>
      <c r="K62"/>
      <c r="L62" s="242">
        <v>0.56486324691921008</v>
      </c>
      <c r="M62" s="242">
        <v>0.3916229831151492</v>
      </c>
    </row>
    <row r="63" spans="1:13" s="62" customFormat="1" ht="16" customHeight="1">
      <c r="A63" s="190"/>
      <c r="B63" s="240" t="s">
        <v>49</v>
      </c>
      <c r="C63" s="241">
        <v>2594.4180000000001</v>
      </c>
      <c r="D63" s="241">
        <v>2461.585</v>
      </c>
      <c r="E63"/>
      <c r="F63" s="242">
        <v>5.3962386023639342E-2</v>
      </c>
      <c r="G63" s="242">
        <v>-2.3984554225738197E-2</v>
      </c>
      <c r="H63"/>
      <c r="I63" s="241">
        <v>8332.0759999999991</v>
      </c>
      <c r="J63" s="241">
        <v>6350.7439999999997</v>
      </c>
      <c r="K63"/>
      <c r="L63" s="242">
        <v>0.31198423365829253</v>
      </c>
      <c r="M63" s="242">
        <v>4.8496916639662935E-2</v>
      </c>
    </row>
    <row r="64" spans="1:13" s="62" customFormat="1" ht="16" customHeight="1">
      <c r="A64" s="190"/>
      <c r="B64" s="259" t="s">
        <v>50</v>
      </c>
      <c r="C64" s="260">
        <v>82697.131000000008</v>
      </c>
      <c r="D64" s="260">
        <v>72452.110000000015</v>
      </c>
      <c r="E64"/>
      <c r="F64" s="261">
        <v>0.14140403916462874</v>
      </c>
      <c r="G64" s="261" t="s">
        <v>155</v>
      </c>
      <c r="H64"/>
      <c r="I64" s="260">
        <v>236259.04</v>
      </c>
      <c r="J64" s="260">
        <v>212747.75300000003</v>
      </c>
      <c r="K64"/>
      <c r="L64" s="261">
        <v>0.1105125044493418</v>
      </c>
      <c r="M64" s="261" t="s">
        <v>155</v>
      </c>
    </row>
    <row r="65" spans="1:13" s="62" customFormat="1" ht="16" customHeight="1">
      <c r="A65" s="190"/>
      <c r="B65" s="259" t="s">
        <v>112</v>
      </c>
      <c r="C65" s="260">
        <v>-15986.285</v>
      </c>
      <c r="D65" s="260">
        <v>-12299.679</v>
      </c>
      <c r="E65"/>
      <c r="F65" s="261">
        <v>0.29973188731185574</v>
      </c>
      <c r="G65" s="261" t="s">
        <v>155</v>
      </c>
      <c r="H65"/>
      <c r="I65" s="260">
        <v>-45122.862000000008</v>
      </c>
      <c r="J65" s="260">
        <v>-35623.594000000005</v>
      </c>
      <c r="K65"/>
      <c r="L65" s="261">
        <v>0.26665664334710315</v>
      </c>
      <c r="M65" s="261" t="s">
        <v>155</v>
      </c>
    </row>
    <row r="66" spans="1:13" s="62" customFormat="1" ht="16" customHeight="1">
      <c r="A66" s="273"/>
      <c r="B66" s="262" t="s">
        <v>114</v>
      </c>
      <c r="C66" s="263">
        <v>77111.053</v>
      </c>
      <c r="D66" s="263">
        <v>72092.578999999998</v>
      </c>
      <c r="E66"/>
      <c r="F66" s="264">
        <v>6.9611519931892074E-2</v>
      </c>
      <c r="G66" s="264" t="s">
        <v>155</v>
      </c>
      <c r="H66"/>
      <c r="I66" s="263">
        <v>256864.584</v>
      </c>
      <c r="J66" s="263">
        <v>177054.39200000002</v>
      </c>
      <c r="K66"/>
      <c r="L66" s="264">
        <v>0.45076651925132682</v>
      </c>
      <c r="M66" s="264" t="s">
        <v>155</v>
      </c>
    </row>
    <row r="67" spans="1:13" s="62" customFormat="1" ht="16" customHeight="1">
      <c r="A67" s="273"/>
      <c r="B67" s="256" t="s">
        <v>37</v>
      </c>
      <c r="C67" s="257">
        <v>71744.582999999999</v>
      </c>
      <c r="D67" s="257">
        <v>62537.111999999994</v>
      </c>
      <c r="E67"/>
      <c r="F67" s="258">
        <v>0.14723211075049325</v>
      </c>
      <c r="G67" s="258" t="s">
        <v>155</v>
      </c>
      <c r="H67"/>
      <c r="I67" s="257">
        <v>203902.894</v>
      </c>
      <c r="J67" s="257">
        <v>186890.99300000002</v>
      </c>
      <c r="K67"/>
      <c r="L67" s="258">
        <v>9.1025793843366065E-2</v>
      </c>
      <c r="M67" s="258" t="s">
        <v>155</v>
      </c>
    </row>
    <row r="68" spans="1:13" s="62" customFormat="1" ht="16" customHeight="1">
      <c r="A68" s="273"/>
      <c r="B68" s="256" t="s">
        <v>115</v>
      </c>
      <c r="C68" s="258">
        <v>0.77653826419001626</v>
      </c>
      <c r="D68" s="258">
        <v>0.76993739002046357</v>
      </c>
      <c r="E68"/>
      <c r="F68" s="353" t="s">
        <v>198</v>
      </c>
      <c r="G68" s="353"/>
      <c r="H68"/>
      <c r="I68" s="258">
        <v>0.77602882873831092</v>
      </c>
      <c r="J68" s="258">
        <v>0.76966555571544926</v>
      </c>
      <c r="K68"/>
      <c r="L68" s="353" t="s">
        <v>199</v>
      </c>
      <c r="M68" s="353">
        <v>0</v>
      </c>
    </row>
    <row r="69" spans="1:13" s="62" customFormat="1" ht="16" customHeight="1">
      <c r="A69" s="273"/>
      <c r="B69" s="277"/>
      <c r="C69" s="278"/>
      <c r="D69" s="278"/>
      <c r="E69"/>
      <c r="F69" s="279"/>
      <c r="G69" s="279"/>
      <c r="H69"/>
      <c r="I69" s="278"/>
      <c r="J69" s="278"/>
      <c r="K69"/>
      <c r="L69" s="279"/>
      <c r="M69" s="279"/>
    </row>
    <row r="70" spans="1:13" s="62" customFormat="1" ht="16" customHeight="1">
      <c r="A70" s="190"/>
      <c r="B70" s="356" t="s">
        <v>54</v>
      </c>
      <c r="C70" s="238" t="str">
        <f>+C53</f>
        <v>3T24</v>
      </c>
      <c r="D70" s="238" t="str">
        <f>+D53</f>
        <v>3T23</v>
      </c>
      <c r="E70"/>
      <c r="F70" s="351" t="s">
        <v>171</v>
      </c>
      <c r="G70" s="351"/>
      <c r="H70"/>
      <c r="I70" s="238" t="str">
        <f>+I53</f>
        <v>9M24</v>
      </c>
      <c r="J70" s="238" t="str">
        <f>+J53</f>
        <v>9M23</v>
      </c>
      <c r="K70"/>
      <c r="L70" s="358" t="s">
        <v>171</v>
      </c>
      <c r="M70" s="358"/>
    </row>
    <row r="71" spans="1:13" ht="12.75" customHeight="1">
      <c r="A71" s="277"/>
      <c r="B71" s="357"/>
      <c r="C71" s="352" t="s">
        <v>44</v>
      </c>
      <c r="D71" s="352"/>
      <c r="F71" s="239" t="s">
        <v>23</v>
      </c>
      <c r="G71" s="239" t="s">
        <v>159</v>
      </c>
      <c r="I71" s="352" t="s">
        <v>44</v>
      </c>
      <c r="J71" s="352"/>
      <c r="L71" s="239" t="s">
        <v>23</v>
      </c>
      <c r="M71" s="239" t="s">
        <v>159</v>
      </c>
    </row>
    <row r="72" spans="1:13" s="276" customFormat="1" ht="17.149999999999999" customHeight="1">
      <c r="A72" s="350"/>
      <c r="B72" s="240" t="s">
        <v>46</v>
      </c>
      <c r="C72" s="241">
        <v>30070.864000000001</v>
      </c>
      <c r="D72" s="241">
        <v>33910.271000000001</v>
      </c>
      <c r="E72"/>
      <c r="F72" s="242">
        <v>-0.11322253956625705</v>
      </c>
      <c r="G72" s="242">
        <v>1.4825078218765015</v>
      </c>
      <c r="H72"/>
      <c r="I72" s="241">
        <v>89497.898000000001</v>
      </c>
      <c r="J72" s="241">
        <v>99001.149000000005</v>
      </c>
      <c r="K72"/>
      <c r="L72" s="242">
        <v>-9.5991320262353796E-2</v>
      </c>
      <c r="M72" s="242">
        <v>1.8858111032083507</v>
      </c>
    </row>
    <row r="73" spans="1:13" s="62" customFormat="1" ht="17.149999999999999" customHeight="1">
      <c r="A73" s="350"/>
      <c r="B73" s="240" t="s">
        <v>47</v>
      </c>
      <c r="C73" s="241">
        <v>418.48099999999999</v>
      </c>
      <c r="D73" s="241">
        <v>-173.953</v>
      </c>
      <c r="E73"/>
      <c r="F73" s="242">
        <v>-3.4057130374296505</v>
      </c>
      <c r="G73" s="242">
        <v>-3.4796243953152945</v>
      </c>
      <c r="H73"/>
      <c r="I73" s="241">
        <v>1078.7739999999999</v>
      </c>
      <c r="J73" s="241">
        <v>-1007.713</v>
      </c>
      <c r="K73"/>
      <c r="L73" s="242" t="s">
        <v>154</v>
      </c>
      <c r="M73" s="242">
        <v>-1.9655461547825521</v>
      </c>
    </row>
    <row r="74" spans="1:13" s="62" customFormat="1" ht="16" customHeight="1">
      <c r="A74" s="190"/>
      <c r="B74" s="240" t="s">
        <v>49</v>
      </c>
      <c r="C74" s="241">
        <v>-176.85499999999999</v>
      </c>
      <c r="D74" s="241">
        <v>-615.67899999999997</v>
      </c>
      <c r="E74"/>
      <c r="F74" s="242">
        <v>-0.71274803915676843</v>
      </c>
      <c r="G74" s="242">
        <v>-0.74862053788782013</v>
      </c>
      <c r="H74"/>
      <c r="I74" s="241">
        <v>-1120.461</v>
      </c>
      <c r="J74" s="241">
        <v>-1230.5830000000001</v>
      </c>
      <c r="K74"/>
      <c r="L74" s="242">
        <v>-8.9487665602401512E-2</v>
      </c>
      <c r="M74" s="242">
        <v>-0.27613082787827203</v>
      </c>
    </row>
    <row r="75" spans="1:13" s="62" customFormat="1" ht="16" customHeight="1">
      <c r="A75" s="190"/>
      <c r="B75" s="265" t="s">
        <v>24</v>
      </c>
      <c r="C75" s="266">
        <v>30312.49</v>
      </c>
      <c r="D75" s="266">
        <v>33120.639000000003</v>
      </c>
      <c r="E75"/>
      <c r="F75" s="267">
        <v>-8.4785471681268043E-2</v>
      </c>
      <c r="G75" s="267" t="s">
        <v>155</v>
      </c>
      <c r="H75"/>
      <c r="I75" s="266">
        <v>89456.21100000001</v>
      </c>
      <c r="J75" s="266">
        <v>96762.853000000003</v>
      </c>
      <c r="K75"/>
      <c r="L75" s="267">
        <v>-7.5510816118660617E-2</v>
      </c>
      <c r="M75" s="267" t="s">
        <v>155</v>
      </c>
    </row>
    <row r="76" spans="1:13" s="62" customFormat="1" ht="16" customHeight="1">
      <c r="A76" s="190"/>
      <c r="B76" s="240" t="s">
        <v>46</v>
      </c>
      <c r="C76" s="241">
        <v>16553.254000000001</v>
      </c>
      <c r="D76" s="241">
        <v>27311.681</v>
      </c>
      <c r="E76"/>
      <c r="F76" s="242">
        <v>-0.39391302937376871</v>
      </c>
      <c r="G76" s="242">
        <v>0.67841978919562052</v>
      </c>
      <c r="H76"/>
      <c r="I76" s="241">
        <v>59844.398000000001</v>
      </c>
      <c r="J76" s="241">
        <v>69370.623000000007</v>
      </c>
      <c r="K76"/>
      <c r="L76" s="242">
        <v>-0.13732361896187673</v>
      </c>
      <c r="M76" s="242">
        <v>1.6692351847734241</v>
      </c>
    </row>
    <row r="77" spans="1:13" s="62" customFormat="1" ht="16" customHeight="1">
      <c r="A77" s="190"/>
      <c r="B77" s="240" t="s">
        <v>47</v>
      </c>
      <c r="C77" s="241">
        <v>418.48099999999999</v>
      </c>
      <c r="D77" s="241">
        <v>-173.953</v>
      </c>
      <c r="E77"/>
      <c r="F77" s="242">
        <v>-3.4057130374296505</v>
      </c>
      <c r="G77" s="242">
        <v>-3.4796243953152945</v>
      </c>
      <c r="H77"/>
      <c r="I77" s="241">
        <v>1078.7739999999999</v>
      </c>
      <c r="J77" s="241">
        <v>-1007.713</v>
      </c>
      <c r="K77"/>
      <c r="L77" s="242" t="s">
        <v>154</v>
      </c>
      <c r="M77" s="242" t="s">
        <v>154</v>
      </c>
    </row>
    <row r="78" spans="1:13" s="62" customFormat="1" ht="16" customHeight="1">
      <c r="A78" s="273"/>
      <c r="B78" s="240" t="s">
        <v>49</v>
      </c>
      <c r="C78" s="241">
        <v>-176.85499999999999</v>
      </c>
      <c r="D78" s="241">
        <v>-615.68499999999995</v>
      </c>
      <c r="E78"/>
      <c r="F78" s="242">
        <v>-0.71275083849695864</v>
      </c>
      <c r="G78" s="242">
        <v>-0.74862273251809275</v>
      </c>
      <c r="H78"/>
      <c r="I78" s="241">
        <v>-1120.4570000000001</v>
      </c>
      <c r="J78" s="241">
        <v>-1230.579</v>
      </c>
      <c r="K78"/>
      <c r="L78" s="242">
        <v>-8.9487956482273701E-2</v>
      </c>
      <c r="M78" s="242">
        <v>-0.2761299546753323</v>
      </c>
    </row>
    <row r="79" spans="1:13" s="62" customFormat="1" ht="16" customHeight="1">
      <c r="A79" s="190"/>
      <c r="B79" s="259" t="s">
        <v>50</v>
      </c>
      <c r="C79" s="260">
        <v>16794.88</v>
      </c>
      <c r="D79" s="260">
        <v>26522.042999999998</v>
      </c>
      <c r="E79"/>
      <c r="F79" s="261">
        <v>-0.36675768152551436</v>
      </c>
      <c r="G79" s="261" t="s">
        <v>155</v>
      </c>
      <c r="H79"/>
      <c r="I79" s="260">
        <v>59802.714999999997</v>
      </c>
      <c r="J79" s="260">
        <v>67132.331000000006</v>
      </c>
      <c r="K79"/>
      <c r="L79" s="261">
        <v>-0.10918161027359541</v>
      </c>
      <c r="M79" s="261" t="s">
        <v>155</v>
      </c>
    </row>
    <row r="80" spans="1:13" s="62" customFormat="1" ht="16" customHeight="1">
      <c r="A80" s="190"/>
      <c r="B80" s="259" t="s">
        <v>112</v>
      </c>
      <c r="C80" s="260">
        <v>-5787.5319999999992</v>
      </c>
      <c r="D80" s="260">
        <v>-4867.0410000000002</v>
      </c>
      <c r="E80"/>
      <c r="F80" s="261">
        <v>0.18912743903328511</v>
      </c>
      <c r="G80" s="261" t="s">
        <v>155</v>
      </c>
      <c r="H80"/>
      <c r="I80" s="260">
        <v>-15368.647000000001</v>
      </c>
      <c r="J80" s="260">
        <v>-14736.127</v>
      </c>
      <c r="K80"/>
      <c r="L80" s="261">
        <v>4.2923082842595051E-2</v>
      </c>
      <c r="M80" s="261" t="s">
        <v>155</v>
      </c>
    </row>
    <row r="81" spans="1:13" s="62" customFormat="1" ht="16" customHeight="1">
      <c r="A81" s="190"/>
      <c r="B81" s="259" t="s">
        <v>114</v>
      </c>
      <c r="C81" s="260">
        <v>11007.349</v>
      </c>
      <c r="D81" s="260">
        <v>21655.002</v>
      </c>
      <c r="E81"/>
      <c r="F81" s="261">
        <v>-0.49169485184069717</v>
      </c>
      <c r="G81" s="261" t="s">
        <v>155</v>
      </c>
      <c r="H81"/>
      <c r="I81" s="260">
        <v>44434.001999999993</v>
      </c>
      <c r="J81" s="260">
        <v>52396.197999999989</v>
      </c>
      <c r="K81"/>
      <c r="L81" s="261">
        <v>-0.15196133124010258</v>
      </c>
      <c r="M81" s="261" t="s">
        <v>155</v>
      </c>
    </row>
    <row r="82" spans="1:13" s="62" customFormat="1" ht="16" customHeight="1">
      <c r="A82" s="190"/>
      <c r="B82" s="259" t="s">
        <v>116</v>
      </c>
      <c r="C82" s="260">
        <v>6659.82</v>
      </c>
      <c r="D82" s="260">
        <v>-3630.2559999999999</v>
      </c>
      <c r="E82"/>
      <c r="F82" s="261" t="s">
        <v>154</v>
      </c>
      <c r="G82" s="261" t="s">
        <v>155</v>
      </c>
      <c r="H82"/>
      <c r="I82" s="260">
        <v>3696.5839999999998</v>
      </c>
      <c r="J82" s="260">
        <v>-10931.165999999999</v>
      </c>
      <c r="K82"/>
      <c r="L82" s="261" t="s">
        <v>154</v>
      </c>
      <c r="M82" s="261" t="s">
        <v>155</v>
      </c>
    </row>
    <row r="83" spans="1:13" s="62" customFormat="1" ht="16" customHeight="1">
      <c r="A83" s="190"/>
      <c r="B83" s="262" t="s">
        <v>55</v>
      </c>
      <c r="C83" s="263">
        <v>390.17</v>
      </c>
      <c r="D83" s="263">
        <v>46.716999999999999</v>
      </c>
      <c r="E83"/>
      <c r="F83" s="264">
        <v>7.3517777254532621</v>
      </c>
      <c r="G83" s="264" t="s">
        <v>155</v>
      </c>
      <c r="H83"/>
      <c r="I83" s="263">
        <v>664.87</v>
      </c>
      <c r="J83" s="263">
        <v>94.263000000000005</v>
      </c>
      <c r="K83"/>
      <c r="L83" s="264">
        <v>6.0533507314640946</v>
      </c>
      <c r="M83" s="264" t="s">
        <v>155</v>
      </c>
    </row>
    <row r="84" spans="1:13" s="62" customFormat="1" ht="16" customHeight="1">
      <c r="A84" s="273"/>
      <c r="B84" s="256" t="s">
        <v>37</v>
      </c>
      <c r="C84" s="257">
        <v>18057.339000000004</v>
      </c>
      <c r="D84" s="257">
        <v>18071.463</v>
      </c>
      <c r="E84"/>
      <c r="F84" s="258">
        <v>-7.8156372840409993E-4</v>
      </c>
      <c r="G84" s="258" t="s">
        <v>155</v>
      </c>
      <c r="H84"/>
      <c r="I84" s="257">
        <v>48795.455999999998</v>
      </c>
      <c r="J84" s="257">
        <v>41559.294999999991</v>
      </c>
      <c r="K84"/>
      <c r="L84" s="258">
        <v>0.17411654841594415</v>
      </c>
      <c r="M84" s="258" t="s">
        <v>155</v>
      </c>
    </row>
    <row r="85" spans="1:13" s="62" customFormat="1" ht="16" customHeight="1">
      <c r="A85" s="273"/>
      <c r="B85" s="256" t="s">
        <v>115</v>
      </c>
      <c r="C85" s="258">
        <v>0.59570622538762086</v>
      </c>
      <c r="D85" s="258">
        <v>0.54562543313249479</v>
      </c>
      <c r="E85"/>
      <c r="F85" s="353" t="s">
        <v>200</v>
      </c>
      <c r="G85" s="353"/>
      <c r="H85"/>
      <c r="I85" s="258">
        <v>0.54546750253037202</v>
      </c>
      <c r="J85" s="258">
        <v>0.42949637915285516</v>
      </c>
      <c r="K85"/>
      <c r="L85" s="353" t="s">
        <v>201</v>
      </c>
      <c r="M85" s="353"/>
    </row>
    <row r="86" spans="1:13" s="62" customFormat="1" ht="16" customHeight="1">
      <c r="A86" s="273"/>
      <c r="B86" s="51"/>
      <c r="C86" s="51"/>
      <c r="D86" s="51"/>
      <c r="E86"/>
      <c r="F86" s="51"/>
      <c r="G86" s="51"/>
      <c r="H86"/>
      <c r="K86"/>
    </row>
    <row r="87" spans="1:13" s="62" customFormat="1" ht="16" customHeight="1">
      <c r="A87" s="190"/>
      <c r="B87" s="51"/>
      <c r="C87" s="51"/>
      <c r="D87" s="51"/>
      <c r="E87"/>
      <c r="F87" s="51"/>
      <c r="G87" s="51"/>
      <c r="H87"/>
      <c r="K87"/>
    </row>
    <row r="88" spans="1:13" s="62" customFormat="1" ht="16" customHeight="1">
      <c r="A88" s="190"/>
      <c r="B88" s="51"/>
      <c r="C88" s="51"/>
      <c r="D88" s="51"/>
      <c r="E88"/>
      <c r="F88" s="51"/>
      <c r="G88" s="51"/>
      <c r="H88"/>
      <c r="K88"/>
    </row>
    <row r="89" spans="1:13" s="62" customFormat="1" ht="16" customHeight="1">
      <c r="A89" s="273"/>
      <c r="B89" s="51"/>
      <c r="C89" s="51"/>
      <c r="D89" s="51"/>
      <c r="E89"/>
      <c r="F89" s="51"/>
      <c r="G89" s="51"/>
      <c r="H89"/>
      <c r="K89"/>
    </row>
    <row r="90" spans="1:13" s="62" customFormat="1" ht="16" customHeight="1">
      <c r="A90" s="190"/>
      <c r="B90" s="51"/>
      <c r="C90" s="51"/>
      <c r="D90" s="51"/>
      <c r="E90"/>
      <c r="F90" s="51"/>
      <c r="G90" s="51"/>
      <c r="H90"/>
      <c r="K90"/>
    </row>
    <row r="91" spans="1:13">
      <c r="C91" s="280"/>
      <c r="D91" s="280"/>
    </row>
    <row r="92" spans="1:13" ht="12.75" customHeight="1"/>
    <row r="93" spans="1:13" ht="12.75" customHeight="1"/>
  </sheetData>
  <mergeCells count="40">
    <mergeCell ref="L70:M70"/>
    <mergeCell ref="C71:D71"/>
    <mergeCell ref="I71:J71"/>
    <mergeCell ref="F85:G85"/>
    <mergeCell ref="L85:M85"/>
    <mergeCell ref="I54:J54"/>
    <mergeCell ref="B42:B43"/>
    <mergeCell ref="F42:G42"/>
    <mergeCell ref="L42:M42"/>
    <mergeCell ref="C43:D43"/>
    <mergeCell ref="I43:J43"/>
    <mergeCell ref="F51:G51"/>
    <mergeCell ref="L51:M51"/>
    <mergeCell ref="L68:M68"/>
    <mergeCell ref="B70:B71"/>
    <mergeCell ref="L39:M39"/>
    <mergeCell ref="L4:M4"/>
    <mergeCell ref="I5:J5"/>
    <mergeCell ref="L23:M23"/>
    <mergeCell ref="B26:B27"/>
    <mergeCell ref="F26:G26"/>
    <mergeCell ref="L26:M26"/>
    <mergeCell ref="C27:D27"/>
    <mergeCell ref="I27:J27"/>
    <mergeCell ref="F39:G39"/>
    <mergeCell ref="B53:B54"/>
    <mergeCell ref="F53:G53"/>
    <mergeCell ref="L53:M53"/>
    <mergeCell ref="C54:D54"/>
    <mergeCell ref="A55:A56"/>
    <mergeCell ref="F68:G68"/>
    <mergeCell ref="F70:G70"/>
    <mergeCell ref="A44:A45"/>
    <mergeCell ref="A72:A73"/>
    <mergeCell ref="A4:A5"/>
    <mergeCell ref="F4:G4"/>
    <mergeCell ref="A27:A28"/>
    <mergeCell ref="C5:D5"/>
    <mergeCell ref="F23:G23"/>
    <mergeCell ref="B4:B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B4:R51"/>
  <sheetViews>
    <sheetView showGridLines="0" topLeftCell="J1" zoomScaleNormal="100" workbookViewId="0">
      <selection activeCell="C8" sqref="C8"/>
    </sheetView>
  </sheetViews>
  <sheetFormatPr baseColWidth="10" defaultColWidth="11.453125" defaultRowHeight="16.5"/>
  <cols>
    <col min="1" max="1" width="3.90625" style="51" customWidth="1"/>
    <col min="2" max="2" width="33.54296875" style="51" customWidth="1"/>
    <col min="3" max="3" width="15.26953125" style="51" customWidth="1"/>
    <col min="4" max="4" width="8.7265625" style="51" customWidth="1"/>
    <col min="5" max="5" width="15.26953125" style="51" customWidth="1"/>
    <col min="6" max="6" width="8.7265625" style="51" customWidth="1"/>
    <col min="7" max="7" width="1.36328125" customWidth="1"/>
    <col min="8" max="8" width="8.7265625" style="51" customWidth="1"/>
    <col min="9" max="9" width="9.81640625" style="51" bestFit="1" customWidth="1"/>
    <col min="10" max="10" width="8.7265625" style="51" customWidth="1"/>
    <col min="11" max="11" width="29" style="51" customWidth="1"/>
    <col min="12" max="12" width="13.08984375" style="51" bestFit="1" customWidth="1"/>
    <col min="13" max="13" width="11.54296875" style="51" bestFit="1" customWidth="1"/>
    <col min="14" max="14" width="13.453125" style="51" bestFit="1" customWidth="1"/>
    <col min="15" max="15" width="11.54296875" style="51" bestFit="1" customWidth="1"/>
    <col min="16" max="16" width="1.36328125" customWidth="1"/>
    <col min="17" max="17" width="8.54296875" style="51" bestFit="1" customWidth="1"/>
    <col min="18" max="18" width="11.1796875" style="51" customWidth="1"/>
    <col min="19" max="19" width="13.1796875" style="51" bestFit="1" customWidth="1"/>
    <col min="20" max="20" width="11.54296875" style="51" bestFit="1" customWidth="1"/>
    <col min="21" max="21" width="12" style="51" bestFit="1" customWidth="1"/>
    <col min="22" max="22" width="11.54296875" style="51" bestFit="1" customWidth="1"/>
    <col min="23" max="23" width="1.36328125" style="51" customWidth="1"/>
    <col min="24" max="25" width="11.54296875" style="51" bestFit="1" customWidth="1"/>
    <col min="26" max="16384" width="11.453125" style="51"/>
  </cols>
  <sheetData>
    <row r="4" spans="2:18" ht="15" customHeight="1">
      <c r="C4" s="359" t="s">
        <v>182</v>
      </c>
      <c r="D4" s="359"/>
      <c r="E4" s="360" t="s">
        <v>183</v>
      </c>
      <c r="F4" s="360"/>
      <c r="H4" s="360" t="s">
        <v>172</v>
      </c>
      <c r="I4" s="360"/>
      <c r="L4" s="359" t="s">
        <v>185</v>
      </c>
      <c r="M4" s="359"/>
      <c r="N4" s="360" t="s">
        <v>186</v>
      </c>
      <c r="O4" s="360"/>
      <c r="Q4" s="360" t="s">
        <v>172</v>
      </c>
      <c r="R4" s="360"/>
    </row>
    <row r="5" spans="2:18" ht="33" customHeight="1">
      <c r="B5" s="298" t="s">
        <v>160</v>
      </c>
      <c r="C5" s="297" t="s">
        <v>146</v>
      </c>
      <c r="D5" s="297" t="s">
        <v>2</v>
      </c>
      <c r="E5" s="297" t="s">
        <v>146</v>
      </c>
      <c r="F5" s="297" t="s">
        <v>2</v>
      </c>
      <c r="H5" s="297" t="s">
        <v>23</v>
      </c>
      <c r="I5" s="297" t="s">
        <v>43</v>
      </c>
      <c r="K5" s="298" t="s">
        <v>160</v>
      </c>
      <c r="L5" s="297" t="str">
        <f>+C5</f>
        <v>CLP</v>
      </c>
      <c r="M5" s="297" t="str">
        <f t="shared" ref="M5:N5" si="0">+D5</f>
        <v>%</v>
      </c>
      <c r="N5" s="297" t="str">
        <f t="shared" si="0"/>
        <v>CLP</v>
      </c>
      <c r="O5" s="297" t="str">
        <f>+F5</f>
        <v>%</v>
      </c>
      <c r="Q5" s="297" t="str">
        <f>+H5</f>
        <v>∆ %</v>
      </c>
      <c r="R5" s="297" t="str">
        <f>+I5</f>
        <v>ML ∆ %</v>
      </c>
    </row>
    <row r="6" spans="2:18" ht="17.149999999999999" customHeight="1">
      <c r="B6" s="282" t="s">
        <v>147</v>
      </c>
      <c r="C6" s="283">
        <v>1255966.754</v>
      </c>
      <c r="D6" s="284">
        <v>0.32983631259299118</v>
      </c>
      <c r="E6" s="283">
        <v>1209679.085</v>
      </c>
      <c r="F6" s="284">
        <v>0.33079182602891505</v>
      </c>
      <c r="H6" s="284">
        <v>3.826442035244404E-2</v>
      </c>
      <c r="I6" s="284">
        <v>3.826442035244404E-2</v>
      </c>
      <c r="K6" s="282" t="s">
        <v>147</v>
      </c>
      <c r="L6" s="283">
        <v>3651241.71</v>
      </c>
      <c r="M6" s="284">
        <v>0.31580738666992192</v>
      </c>
      <c r="N6" s="283">
        <v>3536018.58</v>
      </c>
      <c r="O6" s="284">
        <v>0.32723807119651782</v>
      </c>
      <c r="Q6" s="284">
        <v>3.2585555588341863E-2</v>
      </c>
      <c r="R6" s="284">
        <v>3.2585555588341863E-2</v>
      </c>
    </row>
    <row r="7" spans="2:18" ht="17.149999999999999" customHeight="1">
      <c r="B7" s="282" t="s">
        <v>53</v>
      </c>
      <c r="C7" s="283">
        <v>60693.881999999998</v>
      </c>
      <c r="D7" s="284">
        <v>1.593915298480434E-2</v>
      </c>
      <c r="E7" s="283">
        <v>52110.205999999998</v>
      </c>
      <c r="F7" s="284">
        <v>1.424975467562368E-2</v>
      </c>
      <c r="H7" s="284">
        <v>0.16472159023896382</v>
      </c>
      <c r="I7" s="284">
        <v>0.16472159023896382</v>
      </c>
      <c r="K7" s="282" t="s">
        <v>53</v>
      </c>
      <c r="L7" s="283">
        <v>177863.02</v>
      </c>
      <c r="M7" s="284">
        <v>1.5383932369522601E-2</v>
      </c>
      <c r="N7" s="283">
        <v>156970.83499999999</v>
      </c>
      <c r="O7" s="284">
        <v>1.4526743035243568E-2</v>
      </c>
      <c r="Q7" s="284">
        <v>0.13309596652142419</v>
      </c>
      <c r="R7" s="284">
        <v>0.13309596652142419</v>
      </c>
    </row>
    <row r="8" spans="2:18" ht="17.149999999999999" customHeight="1">
      <c r="B8" s="282" t="s">
        <v>51</v>
      </c>
      <c r="C8" s="283">
        <v>178123.753</v>
      </c>
      <c r="D8" s="284">
        <v>4.6778054982452785E-2</v>
      </c>
      <c r="E8" s="283">
        <v>165346.66800000001</v>
      </c>
      <c r="F8" s="284">
        <v>4.5214740763676819E-2</v>
      </c>
      <c r="H8" s="284">
        <v>7.7274523608785284E-2</v>
      </c>
      <c r="I8" s="284">
        <v>7.7274523608785284E-2</v>
      </c>
      <c r="K8" s="282" t="s">
        <v>51</v>
      </c>
      <c r="L8" s="283">
        <v>561253.272</v>
      </c>
      <c r="M8" s="284">
        <v>4.8544561869135437E-2</v>
      </c>
      <c r="N8" s="283">
        <v>559073.50399999996</v>
      </c>
      <c r="O8" s="284">
        <v>5.173901973841967E-2</v>
      </c>
      <c r="Q8" s="284">
        <v>3.8988934091930272E-3</v>
      </c>
      <c r="R8" s="284">
        <v>3.8988934091930272E-3</v>
      </c>
    </row>
    <row r="9" spans="2:18" ht="17.149999999999999" customHeight="1">
      <c r="B9" s="282" t="s">
        <v>52</v>
      </c>
      <c r="C9" s="283">
        <v>234791.83300000001</v>
      </c>
      <c r="D9" s="284">
        <v>6.1659970040631652E-2</v>
      </c>
      <c r="E9" s="283">
        <v>222237.21400000001</v>
      </c>
      <c r="F9" s="284">
        <v>6.0771699488082635E-2</v>
      </c>
      <c r="H9" s="284">
        <v>5.6491974381932319E-2</v>
      </c>
      <c r="I9" s="284">
        <v>5.6491974381932319E-2</v>
      </c>
      <c r="K9" s="282" t="s">
        <v>52</v>
      </c>
      <c r="L9" s="283">
        <v>774310.38800000004</v>
      </c>
      <c r="M9" s="284">
        <v>6.6972542364403836E-2</v>
      </c>
      <c r="N9" s="283">
        <v>719369.22600000002</v>
      </c>
      <c r="O9" s="284">
        <v>6.6573461838080022E-2</v>
      </c>
      <c r="Q9" s="284">
        <v>7.637407886558667E-2</v>
      </c>
      <c r="R9" s="284">
        <v>7.637407886558667E-2</v>
      </c>
    </row>
    <row r="10" spans="2:18" ht="17.149999999999999" customHeight="1">
      <c r="B10" s="282" t="s">
        <v>15</v>
      </c>
      <c r="C10" s="283">
        <v>3151.89</v>
      </c>
      <c r="D10" s="284">
        <v>8.2773510683127756E-4</v>
      </c>
      <c r="E10" s="283">
        <v>2854.5059999999999</v>
      </c>
      <c r="F10" s="284">
        <v>7.8057665364239493E-4</v>
      </c>
      <c r="H10" s="284">
        <v>0.10418054822795964</v>
      </c>
      <c r="I10" s="284">
        <v>0.10418054822795964</v>
      </c>
      <c r="K10" s="282" t="s">
        <v>15</v>
      </c>
      <c r="L10" s="283">
        <v>11075.194</v>
      </c>
      <c r="M10" s="284">
        <v>9.5792838486236489E-4</v>
      </c>
      <c r="N10" s="283">
        <v>11464.133</v>
      </c>
      <c r="O10" s="284">
        <v>1.0609392134077389E-3</v>
      </c>
      <c r="Q10" s="284">
        <v>-3.3926595234022527E-2</v>
      </c>
      <c r="R10" s="284">
        <v>-3.3926595234022527E-2</v>
      </c>
    </row>
    <row r="11" spans="2:18" ht="17.149999999999999" customHeight="1">
      <c r="B11" s="302" t="s">
        <v>45</v>
      </c>
      <c r="C11" s="303">
        <v>1732728.112</v>
      </c>
      <c r="D11" s="304">
        <v>0.45504122570771122</v>
      </c>
      <c r="E11" s="303">
        <v>1652227.679</v>
      </c>
      <c r="F11" s="304">
        <v>0.45180859760994058</v>
      </c>
      <c r="H11" s="304">
        <v>4.8722360739484882E-2</v>
      </c>
      <c r="I11" s="304">
        <v>4.8722360739484882E-2</v>
      </c>
      <c r="K11" s="302" t="s">
        <v>45</v>
      </c>
      <c r="L11" s="303">
        <v>5175743.5840000007</v>
      </c>
      <c r="M11" s="304">
        <v>0.44766635165784624</v>
      </c>
      <c r="N11" s="303">
        <v>4982896.2779999999</v>
      </c>
      <c r="O11" s="304">
        <v>0.46113823502166884</v>
      </c>
      <c r="Q11" s="304">
        <v>3.8701850337812926E-2</v>
      </c>
      <c r="R11" s="304">
        <v>3.8701850337812926E-2</v>
      </c>
    </row>
    <row r="12" spans="2:18" ht="17.149999999999999" customHeight="1">
      <c r="B12" s="282" t="s">
        <v>147</v>
      </c>
      <c r="C12" s="285">
        <v>470514.10499999998</v>
      </c>
      <c r="D12" s="286">
        <v>0.12356428776632368</v>
      </c>
      <c r="E12" s="285">
        <v>444432.47399999999</v>
      </c>
      <c r="F12" s="286">
        <v>0.12153192647867291</v>
      </c>
      <c r="H12" s="286">
        <v>5.8685250349190365E-2</v>
      </c>
      <c r="I12" s="286">
        <v>1.9437319406150513</v>
      </c>
      <c r="K12" s="282" t="s">
        <v>147</v>
      </c>
      <c r="L12" s="285">
        <v>1367188.0319999999</v>
      </c>
      <c r="M12" s="286">
        <v>0.1182523956959052</v>
      </c>
      <c r="N12" s="285">
        <v>1303919.227</v>
      </c>
      <c r="O12" s="286">
        <v>0.1206701840462429</v>
      </c>
      <c r="Q12" s="286">
        <v>4.8522027814227542E-2</v>
      </c>
      <c r="R12" s="286">
        <v>2.3434987110442353</v>
      </c>
    </row>
    <row r="13" spans="2:18" ht="17.149999999999999" customHeight="1">
      <c r="B13" s="282" t="s">
        <v>53</v>
      </c>
      <c r="C13" s="285">
        <v>21618.646000000001</v>
      </c>
      <c r="D13" s="286">
        <v>5.6773911070365944E-3</v>
      </c>
      <c r="E13" s="285">
        <v>20220.883999999998</v>
      </c>
      <c r="F13" s="286">
        <v>5.5294856505507589E-3</v>
      </c>
      <c r="H13" s="286">
        <v>6.9124673283324389E-2</v>
      </c>
      <c r="I13" s="286">
        <v>1.9867238350631853</v>
      </c>
      <c r="K13" s="282" t="s">
        <v>53</v>
      </c>
      <c r="L13" s="285">
        <v>54036.123</v>
      </c>
      <c r="M13" s="286">
        <v>4.6737543405211759E-3</v>
      </c>
      <c r="N13" s="285">
        <v>61137.213000000003</v>
      </c>
      <c r="O13" s="286">
        <v>5.6578955137873387E-3</v>
      </c>
      <c r="Q13" s="286">
        <v>-0.11615004432733966</v>
      </c>
      <c r="R13" s="286">
        <v>1.8416038981310945</v>
      </c>
    </row>
    <row r="14" spans="2:18" ht="17.149999999999999" customHeight="1">
      <c r="B14" s="282" t="s">
        <v>51</v>
      </c>
      <c r="C14" s="285">
        <v>177702.73699999999</v>
      </c>
      <c r="D14" s="286">
        <v>4.6667489663314847E-2</v>
      </c>
      <c r="E14" s="285">
        <v>182575.981</v>
      </c>
      <c r="F14" s="286">
        <v>4.9926168760709377E-2</v>
      </c>
      <c r="H14" s="286">
        <v>-2.6691594224543702E-2</v>
      </c>
      <c r="I14" s="286">
        <v>1.7168191495765237</v>
      </c>
      <c r="K14" s="282" t="s">
        <v>51</v>
      </c>
      <c r="L14" s="285">
        <v>491058.00699999998</v>
      </c>
      <c r="M14" s="286">
        <v>4.2473152481052871E-2</v>
      </c>
      <c r="N14" s="285">
        <v>546159.67200000002</v>
      </c>
      <c r="O14" s="286">
        <v>5.0543919266001942E-2</v>
      </c>
      <c r="Q14" s="286">
        <v>-0.10088929634482424</v>
      </c>
      <c r="R14" s="286">
        <v>1.8916411192430638</v>
      </c>
    </row>
    <row r="15" spans="2:18" ht="17.149999999999999" customHeight="1">
      <c r="B15" s="282" t="s">
        <v>54</v>
      </c>
      <c r="C15" s="285">
        <v>30070.864000000001</v>
      </c>
      <c r="D15" s="286">
        <v>7.8970743983923369E-3</v>
      </c>
      <c r="E15" s="285">
        <v>33910.271000000001</v>
      </c>
      <c r="F15" s="286">
        <v>9.2729060164129101E-3</v>
      </c>
      <c r="H15" s="286">
        <v>-0.11322253956625705</v>
      </c>
      <c r="I15" s="286">
        <v>1.4825078218765011</v>
      </c>
      <c r="K15" s="282" t="s">
        <v>54</v>
      </c>
      <c r="L15" s="285">
        <v>89497.898000000001</v>
      </c>
      <c r="M15" s="286">
        <v>7.7409548654151497E-3</v>
      </c>
      <c r="N15" s="285">
        <v>99001.149000000005</v>
      </c>
      <c r="O15" s="286">
        <v>9.1619838278675196E-3</v>
      </c>
      <c r="Q15" s="286">
        <v>-9.5991320262353796E-2</v>
      </c>
      <c r="R15" s="286">
        <v>1.8858111032083511</v>
      </c>
    </row>
    <row r="16" spans="2:18" ht="17" customHeight="1">
      <c r="B16" s="282" t="s">
        <v>15</v>
      </c>
      <c r="C16" s="285">
        <v>542.45899999999995</v>
      </c>
      <c r="D16" s="286">
        <v>1.424581309362281E-4</v>
      </c>
      <c r="E16" s="285">
        <v>-781.10699999999997</v>
      </c>
      <c r="F16" s="286">
        <v>-2.1359698953046522E-4</v>
      </c>
      <c r="H16" s="286" t="s">
        <v>154</v>
      </c>
      <c r="I16" s="286" t="s">
        <v>154</v>
      </c>
      <c r="K16" s="282" t="s">
        <v>15</v>
      </c>
      <c r="L16" s="285">
        <v>692.95699999999999</v>
      </c>
      <c r="M16" s="286">
        <v>5.9936031801255107E-5</v>
      </c>
      <c r="N16" s="285">
        <v>111.973</v>
      </c>
      <c r="O16" s="286">
        <v>1.0362453623218148E-5</v>
      </c>
      <c r="Q16" s="286">
        <v>5.1886079679922839</v>
      </c>
      <c r="R16" s="286">
        <v>24.886737527632214</v>
      </c>
    </row>
    <row r="17" spans="2:18" ht="17.149999999999999" customHeight="1">
      <c r="B17" s="302" t="s">
        <v>46</v>
      </c>
      <c r="C17" s="303">
        <v>700448.81099999999</v>
      </c>
      <c r="D17" s="304">
        <v>0.18394870106600369</v>
      </c>
      <c r="E17" s="303">
        <v>680358.50300000003</v>
      </c>
      <c r="F17" s="304">
        <v>0.18604688991681551</v>
      </c>
      <c r="H17" s="304">
        <v>2.9529002594092635E-2</v>
      </c>
      <c r="I17" s="304">
        <v>1.8667934702862246</v>
      </c>
      <c r="K17" s="302" t="s">
        <v>46</v>
      </c>
      <c r="L17" s="303">
        <v>2002473.0169999998</v>
      </c>
      <c r="M17" s="304">
        <v>0.17320019341469564</v>
      </c>
      <c r="N17" s="303">
        <v>2010329.2339999999</v>
      </c>
      <c r="O17" s="304">
        <v>0.18604434510752291</v>
      </c>
      <c r="Q17" s="304">
        <v>-3.9079255612118891E-3</v>
      </c>
      <c r="R17" s="304">
        <v>2.1846688942420895</v>
      </c>
    </row>
    <row r="18" spans="2:18" ht="17.149999999999999" customHeight="1">
      <c r="B18" s="282" t="s">
        <v>147</v>
      </c>
      <c r="C18" s="283">
        <v>453543.04200000002</v>
      </c>
      <c r="D18" s="286">
        <v>0.11910742390199297</v>
      </c>
      <c r="E18" s="283">
        <v>396216.18300000002</v>
      </c>
      <c r="F18" s="286">
        <v>0.10834697921290157</v>
      </c>
      <c r="H18" s="286">
        <v>0.14468580905994943</v>
      </c>
      <c r="I18" s="286">
        <v>4.3012145116819944E-2</v>
      </c>
      <c r="K18" s="282" t="s">
        <v>147</v>
      </c>
      <c r="L18" s="283">
        <v>1417131.314</v>
      </c>
      <c r="M18" s="286">
        <v>0.122572147337365</v>
      </c>
      <c r="N18" s="283">
        <v>1194437.23</v>
      </c>
      <c r="O18" s="286">
        <v>0.11053825834549533</v>
      </c>
      <c r="Q18" s="286">
        <v>0.18644268481149062</v>
      </c>
      <c r="R18" s="286">
        <v>3.6652153879673133E-2</v>
      </c>
    </row>
    <row r="19" spans="2:18" ht="17.149999999999999" customHeight="1">
      <c r="B19" s="282" t="s">
        <v>15</v>
      </c>
      <c r="C19" s="283">
        <v>0</v>
      </c>
      <c r="D19" s="286">
        <v>0</v>
      </c>
      <c r="E19" s="283">
        <v>0</v>
      </c>
      <c r="F19" s="286">
        <v>0</v>
      </c>
      <c r="H19" s="286" t="s">
        <v>155</v>
      </c>
      <c r="I19" s="286" t="s">
        <v>155</v>
      </c>
      <c r="K19" s="282" t="s">
        <v>15</v>
      </c>
      <c r="L19" s="283">
        <v>0</v>
      </c>
      <c r="M19" s="286">
        <v>0</v>
      </c>
      <c r="N19" s="283">
        <v>0</v>
      </c>
      <c r="O19" s="286">
        <v>0</v>
      </c>
      <c r="Q19" s="286" t="s">
        <v>155</v>
      </c>
      <c r="R19" s="286" t="s">
        <v>155</v>
      </c>
    </row>
    <row r="20" spans="2:18" ht="17" customHeight="1">
      <c r="B20" s="302" t="s">
        <v>153</v>
      </c>
      <c r="C20" s="303">
        <v>453543.04200000002</v>
      </c>
      <c r="D20" s="304">
        <v>0.11910742390199297</v>
      </c>
      <c r="E20" s="303">
        <v>396216.18300000002</v>
      </c>
      <c r="F20" s="304">
        <v>0.10834697921290157</v>
      </c>
      <c r="H20" s="304">
        <v>0.14468580905994943</v>
      </c>
      <c r="I20" s="304">
        <v>4.3012145116819944E-2</v>
      </c>
      <c r="K20" s="302" t="s">
        <v>153</v>
      </c>
      <c r="L20" s="303">
        <v>1417131.314</v>
      </c>
      <c r="M20" s="304">
        <v>0.122572147337365</v>
      </c>
      <c r="N20" s="303">
        <v>1194437.23</v>
      </c>
      <c r="O20" s="304">
        <v>0.11053825834549533</v>
      </c>
      <c r="Q20" s="304">
        <v>0.18644268481149062</v>
      </c>
      <c r="R20" s="304">
        <v>3.6652153879673133E-2</v>
      </c>
    </row>
    <row r="21" spans="2:18" ht="17" customHeight="1">
      <c r="B21" s="282" t="s">
        <v>147</v>
      </c>
      <c r="C21" s="283">
        <v>401347.61200000002</v>
      </c>
      <c r="D21" s="286">
        <v>0.10540009597266979</v>
      </c>
      <c r="E21" s="283">
        <v>426768.64500000002</v>
      </c>
      <c r="F21" s="286">
        <v>0.11670167825662277</v>
      </c>
      <c r="H21" s="286">
        <v>-5.9566309047844879E-2</v>
      </c>
      <c r="I21" s="286">
        <v>-2.1833326904420858E-2</v>
      </c>
      <c r="K21" s="282" t="s">
        <v>147</v>
      </c>
      <c r="L21" s="283">
        <v>1345265.1839999999</v>
      </c>
      <c r="M21" s="286">
        <v>0.11635621957689338</v>
      </c>
      <c r="N21" s="283">
        <v>1201442.334</v>
      </c>
      <c r="O21" s="286">
        <v>0.11118654021099701</v>
      </c>
      <c r="Q21" s="286">
        <v>0.11970849197661115</v>
      </c>
      <c r="R21" s="286">
        <v>2.2828225619995646E-2</v>
      </c>
    </row>
    <row r="22" spans="2:18" ht="17" customHeight="1">
      <c r="B22" s="282" t="s">
        <v>54</v>
      </c>
      <c r="C22" s="283">
        <v>418.48099999999999</v>
      </c>
      <c r="D22" s="286">
        <v>1.0989958889487256E-4</v>
      </c>
      <c r="E22" s="283">
        <v>-173.953</v>
      </c>
      <c r="F22" s="286">
        <v>-4.7568178392708065E-5</v>
      </c>
      <c r="H22" s="286" t="s">
        <v>154</v>
      </c>
      <c r="I22" s="286" t="s">
        <v>154</v>
      </c>
      <c r="K22" s="282" t="s">
        <v>54</v>
      </c>
      <c r="L22" s="283">
        <v>1078.7739999999999</v>
      </c>
      <c r="M22" s="286">
        <v>9.3306558372838679E-5</v>
      </c>
      <c r="N22" s="283">
        <v>-1007.713</v>
      </c>
      <c r="O22" s="286">
        <v>-9.3258010663410185E-5</v>
      </c>
      <c r="Q22" s="286" t="s">
        <v>154</v>
      </c>
      <c r="R22" s="286" t="s">
        <v>154</v>
      </c>
    </row>
    <row r="23" spans="2:18" ht="17" customHeight="1">
      <c r="B23" s="302" t="s">
        <v>47</v>
      </c>
      <c r="C23" s="303">
        <v>401766.09300000005</v>
      </c>
      <c r="D23" s="304">
        <v>0.10550999556156467</v>
      </c>
      <c r="E23" s="303">
        <v>426594.69200000004</v>
      </c>
      <c r="F23" s="304">
        <v>0.11665411007823007</v>
      </c>
      <c r="H23" s="304">
        <v>-5.820184701219866E-2</v>
      </c>
      <c r="I23" s="304">
        <v>-2.0408339610044179E-2</v>
      </c>
      <c r="K23" s="302" t="s">
        <v>47</v>
      </c>
      <c r="L23" s="303">
        <v>1346343.9579999999</v>
      </c>
      <c r="M23" s="304">
        <v>0.11644952613526621</v>
      </c>
      <c r="N23" s="303">
        <v>1200434.621</v>
      </c>
      <c r="O23" s="304">
        <v>0.11109328220033361</v>
      </c>
      <c r="Q23" s="304">
        <v>0.12154709173453582</v>
      </c>
      <c r="R23" s="304">
        <v>2.453640018126646E-2</v>
      </c>
    </row>
    <row r="24" spans="2:18" ht="17.149999999999999" customHeight="1">
      <c r="B24" s="282" t="s">
        <v>147</v>
      </c>
      <c r="C24" s="287">
        <v>291972.99300000002</v>
      </c>
      <c r="D24" s="286">
        <v>7.6676627849545154E-2</v>
      </c>
      <c r="E24" s="287">
        <v>273067.28100000002</v>
      </c>
      <c r="F24" s="286">
        <v>7.4671394778013267E-2</v>
      </c>
      <c r="H24" s="286">
        <v>6.9234629395236835E-2</v>
      </c>
      <c r="I24" s="286">
        <v>-1.0370008581110923E-3</v>
      </c>
      <c r="K24" s="282" t="s">
        <v>147</v>
      </c>
      <c r="L24" s="287">
        <v>887409.02399999998</v>
      </c>
      <c r="M24" s="286">
        <v>7.675479933557891E-2</v>
      </c>
      <c r="N24" s="287">
        <v>795332.78099999996</v>
      </c>
      <c r="O24" s="286">
        <v>7.3603449564963119E-2</v>
      </c>
      <c r="Q24" s="286">
        <v>0.1157707128382528</v>
      </c>
      <c r="R24" s="286">
        <v>-1.7514123673256221E-2</v>
      </c>
    </row>
    <row r="25" spans="2:18" ht="17.149999999999999" customHeight="1">
      <c r="B25" s="282" t="s">
        <v>53</v>
      </c>
      <c r="C25" s="287">
        <v>7344.71</v>
      </c>
      <c r="D25" s="286">
        <v>1.9288345457788036E-3</v>
      </c>
      <c r="E25" s="287">
        <v>6392.9089999999997</v>
      </c>
      <c r="F25" s="286">
        <v>1.7481678140667243E-3</v>
      </c>
      <c r="H25" s="286">
        <v>0.1488838649197104</v>
      </c>
      <c r="I25" s="286">
        <v>7.4060454619729432E-2</v>
      </c>
      <c r="K25" s="282" t="s">
        <v>53</v>
      </c>
      <c r="L25" s="287">
        <v>22102.777999999998</v>
      </c>
      <c r="M25" s="286">
        <v>1.9117388309867448E-3</v>
      </c>
      <c r="N25" s="287">
        <v>18096.098999999998</v>
      </c>
      <c r="O25" s="286">
        <v>1.6746893148228974E-3</v>
      </c>
      <c r="Q25" s="286">
        <v>0.22141120028134242</v>
      </c>
      <c r="R25" s="286">
        <v>7.7474049370326981E-2</v>
      </c>
    </row>
    <row r="26" spans="2:18" ht="17.149999999999999" customHeight="1">
      <c r="B26" s="282" t="s">
        <v>15</v>
      </c>
      <c r="C26" s="287">
        <v>344.52</v>
      </c>
      <c r="D26" s="286">
        <v>9.0476285341655881E-5</v>
      </c>
      <c r="E26" s="287">
        <v>214.07499999999999</v>
      </c>
      <c r="F26" s="286">
        <v>5.8539707791294077E-5</v>
      </c>
      <c r="H26" s="286">
        <v>0.60934252014480905</v>
      </c>
      <c r="I26" s="286">
        <v>0.505860198943475</v>
      </c>
      <c r="K26" s="282" t="s">
        <v>15</v>
      </c>
      <c r="L26" s="287">
        <v>810.41499999999996</v>
      </c>
      <c r="M26" s="286">
        <v>7.0095343884561613E-5</v>
      </c>
      <c r="N26" s="287">
        <v>476.28199999999998</v>
      </c>
      <c r="O26" s="286">
        <v>4.4077144816818217E-5</v>
      </c>
      <c r="Q26" s="286">
        <v>0.70154446315418184</v>
      </c>
      <c r="R26" s="286" t="s">
        <v>181</v>
      </c>
    </row>
    <row r="27" spans="2:18" ht="17.149999999999999" customHeight="1">
      <c r="B27" s="302" t="s">
        <v>48</v>
      </c>
      <c r="C27" s="303">
        <v>299662.22300000006</v>
      </c>
      <c r="D27" s="304">
        <v>7.8695938680665628E-2</v>
      </c>
      <c r="E27" s="303">
        <v>279674.26500000001</v>
      </c>
      <c r="F27" s="304">
        <v>7.6478102299871287E-2</v>
      </c>
      <c r="H27" s="304">
        <v>7.1468706639847834E-2</v>
      </c>
      <c r="I27" s="304">
        <v>1.0661070667123962E-3</v>
      </c>
      <c r="K27" s="302" t="s">
        <v>48</v>
      </c>
      <c r="L27" s="303">
        <v>910322.21700000006</v>
      </c>
      <c r="M27" s="304">
        <v>7.8736633510450224E-2</v>
      </c>
      <c r="N27" s="303">
        <v>813905.16200000001</v>
      </c>
      <c r="O27" s="304">
        <v>7.5322216024602845E-2</v>
      </c>
      <c r="Q27" s="304">
        <v>0.11846227238942131</v>
      </c>
      <c r="R27" s="304">
        <v>-1.5403276963303236E-2</v>
      </c>
    </row>
    <row r="28" spans="2:18" ht="17.149999999999999" customHeight="1">
      <c r="B28" s="282" t="s">
        <v>147</v>
      </c>
      <c r="C28" s="287">
        <v>201700.89600000001</v>
      </c>
      <c r="D28" s="286">
        <v>5.2969777720201026E-2</v>
      </c>
      <c r="E28" s="287">
        <v>203423.71</v>
      </c>
      <c r="F28" s="286">
        <v>5.5627067809043314E-2</v>
      </c>
      <c r="H28" s="286">
        <v>-8.4690914348184432E-3</v>
      </c>
      <c r="I28" s="286">
        <v>-8.2912358257168584E-2</v>
      </c>
      <c r="K28" s="282" t="s">
        <v>147</v>
      </c>
      <c r="L28" s="287">
        <v>647153.49100000004</v>
      </c>
      <c r="M28" s="286">
        <v>5.5974342155240893E-2</v>
      </c>
      <c r="N28" s="287">
        <v>550814.28</v>
      </c>
      <c r="O28" s="286">
        <v>5.0974676319347483E-2</v>
      </c>
      <c r="Q28" s="286">
        <v>0.17490325595770684</v>
      </c>
      <c r="R28" s="286">
        <v>-6.2869146801323939E-2</v>
      </c>
    </row>
    <row r="29" spans="2:18" ht="17.149999999999999" customHeight="1">
      <c r="B29" s="282" t="s">
        <v>53</v>
      </c>
      <c r="C29" s="287">
        <v>2733.0360000000001</v>
      </c>
      <c r="D29" s="286">
        <v>7.1773756236217883E-4</v>
      </c>
      <c r="E29" s="287">
        <v>2499.634</v>
      </c>
      <c r="F29" s="286">
        <v>6.8353541490217727E-4</v>
      </c>
      <c r="H29" s="286">
        <v>9.3374470022411282E-2</v>
      </c>
      <c r="I29" s="286">
        <v>1.3867946954604138E-2</v>
      </c>
      <c r="K29" s="282" t="s">
        <v>53</v>
      </c>
      <c r="L29" s="287">
        <v>8749.7790000000005</v>
      </c>
      <c r="M29" s="286">
        <v>7.5679592297639561E-4</v>
      </c>
      <c r="N29" s="287">
        <v>6616.8959999999997</v>
      </c>
      <c r="O29" s="286">
        <v>6.1235546006320875E-4</v>
      </c>
      <c r="Q29" s="286">
        <v>0.32233890331660064</v>
      </c>
      <c r="R29" s="286">
        <v>5.5593019497604423E-2</v>
      </c>
    </row>
    <row r="30" spans="2:18" ht="17.149999999999999" customHeight="1">
      <c r="B30" s="282" t="s">
        <v>51</v>
      </c>
      <c r="C30" s="287">
        <v>16236.223</v>
      </c>
      <c r="D30" s="286">
        <v>4.263883504640532E-3</v>
      </c>
      <c r="E30" s="287">
        <v>17179.201000000001</v>
      </c>
      <c r="F30" s="286">
        <v>4.6977246601794097E-3</v>
      </c>
      <c r="H30" s="286">
        <v>-5.4890678559497696E-2</v>
      </c>
      <c r="I30" s="286">
        <v>-0.12657359733390838</v>
      </c>
      <c r="K30" s="282" t="s">
        <v>51</v>
      </c>
      <c r="L30" s="287">
        <v>57363.150999999998</v>
      </c>
      <c r="M30" s="286">
        <v>4.9615194630492207E-3</v>
      </c>
      <c r="N30" s="287">
        <v>49439.26</v>
      </c>
      <c r="O30" s="286">
        <v>4.5753176115333524E-3</v>
      </c>
      <c r="Q30" s="286">
        <v>0.16027527515581741</v>
      </c>
      <c r="R30" s="286">
        <v>-8.0973859084347954E-2</v>
      </c>
    </row>
    <row r="31" spans="2:18" ht="17.149999999999999" customHeight="1">
      <c r="B31" s="282" t="s">
        <v>54</v>
      </c>
      <c r="C31" s="287">
        <v>-176.85499999999999</v>
      </c>
      <c r="D31" s="286">
        <v>-4.6444860803722713E-5</v>
      </c>
      <c r="E31" s="287">
        <v>-615.67899999999997</v>
      </c>
      <c r="F31" s="286">
        <v>-1.68360008189822E-4</v>
      </c>
      <c r="H31" s="286">
        <v>-0.71274803915676843</v>
      </c>
      <c r="I31" s="286">
        <v>-0.74862053788782013</v>
      </c>
      <c r="K31" s="282" t="s">
        <v>54</v>
      </c>
      <c r="L31" s="287">
        <v>-1120.461</v>
      </c>
      <c r="M31" s="286">
        <v>-9.6912198199983698E-5</v>
      </c>
      <c r="N31" s="287">
        <v>-1230.5830000000001</v>
      </c>
      <c r="O31" s="286">
        <v>-1.1388334033222884E-4</v>
      </c>
      <c r="Q31" s="286">
        <v>-8.9487665602401512E-2</v>
      </c>
      <c r="R31" s="286">
        <v>-0.27613082787827203</v>
      </c>
    </row>
    <row r="32" spans="2:18" ht="17.149999999999999" customHeight="1">
      <c r="B32" s="288" t="s">
        <v>15</v>
      </c>
      <c r="C32" s="289">
        <v>-792.94200000000001</v>
      </c>
      <c r="D32" s="290">
        <v>-2.082388443381612E-4</v>
      </c>
      <c r="E32" s="289">
        <v>-638.66999999999996</v>
      </c>
      <c r="F32" s="290">
        <v>-1.746469936941062E-4</v>
      </c>
      <c r="H32" s="290">
        <v>0.24155197519845939</v>
      </c>
      <c r="I32" s="290">
        <v>0.1285305538009438</v>
      </c>
      <c r="K32" s="288" t="s">
        <v>15</v>
      </c>
      <c r="L32" s="289">
        <v>-2550.4609999999998</v>
      </c>
      <c r="M32" s="290">
        <v>-2.2059739868976127E-4</v>
      </c>
      <c r="N32" s="289">
        <v>-1996.913</v>
      </c>
      <c r="O32" s="290">
        <v>-1.8480275023533728E-4</v>
      </c>
      <c r="Q32" s="290">
        <v>0.27720186107256528</v>
      </c>
      <c r="R32" s="290">
        <v>-4.2034768645988763E-3</v>
      </c>
    </row>
    <row r="33" spans="2:18" ht="17.149999999999999" customHeight="1">
      <c r="B33" s="302" t="s">
        <v>49</v>
      </c>
      <c r="C33" s="303">
        <v>219700.35799999998</v>
      </c>
      <c r="D33" s="304">
        <v>5.7696715082061846E-2</v>
      </c>
      <c r="E33" s="303">
        <v>221848.19599999997</v>
      </c>
      <c r="F33" s="304">
        <v>6.0665320882240963E-2</v>
      </c>
      <c r="H33" s="304">
        <v>-9.6815662183702411E-3</v>
      </c>
      <c r="I33" s="304">
        <v>-8.3923414551231534E-2</v>
      </c>
      <c r="K33" s="302" t="s">
        <v>49</v>
      </c>
      <c r="L33" s="303">
        <v>709595.49899999995</v>
      </c>
      <c r="M33" s="304">
        <v>6.1375147944376755E-2</v>
      </c>
      <c r="N33" s="303">
        <v>603642.94000000006</v>
      </c>
      <c r="O33" s="304">
        <v>5.5863663300376482E-2</v>
      </c>
      <c r="Q33" s="304">
        <v>0.1755219053833379</v>
      </c>
      <c r="R33" s="304">
        <v>-6.2825190920968499E-2</v>
      </c>
    </row>
    <row r="34" spans="2:18">
      <c r="B34" s="299" t="s">
        <v>117</v>
      </c>
      <c r="C34" s="300">
        <v>3807848.639</v>
      </c>
      <c r="D34" s="305">
        <v>1</v>
      </c>
      <c r="E34" s="300">
        <v>3656919.5180000002</v>
      </c>
      <c r="F34" s="305">
        <v>1</v>
      </c>
      <c r="H34" s="301">
        <v>4.1272201987793355E-2</v>
      </c>
      <c r="I34" s="301" t="s">
        <v>155</v>
      </c>
      <c r="K34" s="299" t="s">
        <v>117</v>
      </c>
      <c r="L34" s="300">
        <v>11561609.589</v>
      </c>
      <c r="M34" s="305">
        <v>1</v>
      </c>
      <c r="N34" s="300">
        <v>10805645.465</v>
      </c>
      <c r="O34" s="305">
        <v>1</v>
      </c>
      <c r="Q34" s="301">
        <v>6.9960108023958689E-2</v>
      </c>
      <c r="R34" s="301" t="s">
        <v>154</v>
      </c>
    </row>
    <row r="37" spans="2:18">
      <c r="C37" s="359" t="str">
        <f>+C4</f>
        <v>3T24</v>
      </c>
      <c r="D37" s="360"/>
      <c r="E37" s="359" t="str">
        <f>+E4</f>
        <v>3T23</v>
      </c>
      <c r="F37" s="360"/>
      <c r="H37" s="360" t="str">
        <f>+H4</f>
        <v>Variación vs 2023</v>
      </c>
      <c r="I37" s="360"/>
      <c r="L37" s="359" t="str">
        <f>+L4</f>
        <v>9M24</v>
      </c>
      <c r="M37" s="360"/>
      <c r="N37" s="359" t="str">
        <f>+N4</f>
        <v>9M23</v>
      </c>
      <c r="O37" s="360"/>
      <c r="Q37" s="360" t="s">
        <v>172</v>
      </c>
      <c r="R37" s="360"/>
    </row>
    <row r="38" spans="2:18" ht="38.5" customHeight="1">
      <c r="B38" s="298" t="s">
        <v>180</v>
      </c>
      <c r="C38" s="297" t="s">
        <v>146</v>
      </c>
      <c r="D38" s="297" t="s">
        <v>2</v>
      </c>
      <c r="E38" s="297" t="s">
        <v>146</v>
      </c>
      <c r="F38" s="297" t="s">
        <v>2</v>
      </c>
      <c r="H38" s="297" t="s">
        <v>23</v>
      </c>
      <c r="I38" s="297" t="s">
        <v>43</v>
      </c>
      <c r="K38" s="298" t="s">
        <v>161</v>
      </c>
      <c r="L38" s="297" t="s">
        <v>146</v>
      </c>
      <c r="M38" s="297" t="s">
        <v>162</v>
      </c>
      <c r="N38" s="297" t="s">
        <v>146</v>
      </c>
      <c r="O38" s="297" t="s">
        <v>162</v>
      </c>
      <c r="Q38" s="297" t="s">
        <v>23</v>
      </c>
      <c r="R38" s="297" t="s">
        <v>43</v>
      </c>
    </row>
    <row r="39" spans="2:18" ht="15" customHeight="1">
      <c r="B39" s="282" t="s">
        <v>147</v>
      </c>
      <c r="C39" s="291">
        <v>158332.46900000001</v>
      </c>
      <c r="D39" s="284">
        <v>0.12606421984956459</v>
      </c>
      <c r="E39" s="291">
        <v>155105.58499999999</v>
      </c>
      <c r="F39" s="284">
        <v>0.12822044038233496</v>
      </c>
      <c r="H39" s="284">
        <v>2.0804434604982269E-2</v>
      </c>
      <c r="I39" s="284">
        <v>2.0804434604982269E-2</v>
      </c>
      <c r="K39" s="282" t="s">
        <v>147</v>
      </c>
      <c r="L39" s="291">
        <v>478932.13900000002</v>
      </c>
      <c r="M39" s="284">
        <v>0.1311696614574443</v>
      </c>
      <c r="N39" s="291">
        <v>463438.94799999997</v>
      </c>
      <c r="O39" s="284">
        <v>0.13106236223453327</v>
      </c>
      <c r="Q39" s="284">
        <v>3.3430921304439032E-2</v>
      </c>
      <c r="R39" s="284">
        <v>3.3430921304439032E-2</v>
      </c>
    </row>
    <row r="40" spans="2:18">
      <c r="B40" s="282" t="s">
        <v>53</v>
      </c>
      <c r="C40" s="291">
        <v>48048.639000000003</v>
      </c>
      <c r="D40" s="284">
        <v>0.79165539287798403</v>
      </c>
      <c r="E40" s="291">
        <v>41018.830999999998</v>
      </c>
      <c r="F40" s="284">
        <v>0.78715541826873603</v>
      </c>
      <c r="H40" s="284">
        <v>0.17138001811899528</v>
      </c>
      <c r="I40" s="284">
        <v>0.17138001811899528</v>
      </c>
      <c r="K40" s="282" t="s">
        <v>53</v>
      </c>
      <c r="L40" s="291">
        <v>141285.52600000001</v>
      </c>
      <c r="M40" s="284">
        <v>0.79435020275715562</v>
      </c>
      <c r="N40" s="291">
        <v>122702.001</v>
      </c>
      <c r="O40" s="284">
        <v>0.78168661713496024</v>
      </c>
      <c r="Q40" s="284">
        <v>0.15145250157737866</v>
      </c>
      <c r="R40" s="284">
        <v>0.15145250157737866</v>
      </c>
    </row>
    <row r="41" spans="2:18">
      <c r="B41" s="282" t="s">
        <v>51</v>
      </c>
      <c r="C41" s="291">
        <v>8410.5990000000002</v>
      </c>
      <c r="D41" s="284">
        <v>4.7217728451971253E-2</v>
      </c>
      <c r="E41" s="291">
        <v>8431.5049999999992</v>
      </c>
      <c r="F41" s="284">
        <v>5.0992893307048676E-2</v>
      </c>
      <c r="H41" s="284">
        <v>-2.4795098858387821E-3</v>
      </c>
      <c r="I41" s="284">
        <v>-2.4795098858387821E-3</v>
      </c>
      <c r="K41" s="282" t="s">
        <v>51</v>
      </c>
      <c r="L41" s="291">
        <v>38440.919000000002</v>
      </c>
      <c r="M41" s="284">
        <v>6.8491215851655657E-2</v>
      </c>
      <c r="N41" s="291">
        <v>37806.858999999997</v>
      </c>
      <c r="O41" s="284">
        <v>6.7624129438264347E-2</v>
      </c>
      <c r="Q41" s="284">
        <v>1.6771030886221006E-2</v>
      </c>
      <c r="R41" s="284">
        <v>1.6771030886221006E-2</v>
      </c>
    </row>
    <row r="42" spans="2:18">
      <c r="B42" s="282" t="s">
        <v>52</v>
      </c>
      <c r="C42" s="291">
        <v>5680.0649999999996</v>
      </c>
      <c r="D42" s="284">
        <v>2.4191918975307796E-2</v>
      </c>
      <c r="E42" s="291">
        <v>2224.13</v>
      </c>
      <c r="F42" s="284">
        <v>1.0007909836378708E-2</v>
      </c>
      <c r="H42" s="284">
        <v>1.5538367811234051</v>
      </c>
      <c r="I42" s="284">
        <v>1.5538367811234051</v>
      </c>
      <c r="K42" s="282" t="s">
        <v>52</v>
      </c>
      <c r="L42" s="291">
        <v>37027.61</v>
      </c>
      <c r="M42" s="284">
        <v>4.7820112675538581E-2</v>
      </c>
      <c r="N42" s="291">
        <v>6545.3729999999996</v>
      </c>
      <c r="O42" s="284">
        <v>9.0987670356641025E-3</v>
      </c>
      <c r="Q42" s="284">
        <v>4.6570664498417438</v>
      </c>
      <c r="R42" s="284">
        <v>4.6570664498417438</v>
      </c>
    </row>
    <row r="43" spans="2:18">
      <c r="B43" s="282" t="s">
        <v>54</v>
      </c>
      <c r="C43" s="291">
        <v>6520.9430000000002</v>
      </c>
      <c r="D43" s="284">
        <v>2.0688992953434289</v>
      </c>
      <c r="E43" s="291">
        <v>-2810.7440000000001</v>
      </c>
      <c r="F43" s="284" t="s">
        <v>154</v>
      </c>
      <c r="H43" s="284" t="s">
        <v>154</v>
      </c>
      <c r="I43" s="284" t="s">
        <v>154</v>
      </c>
      <c r="K43" s="282" t="s">
        <v>54</v>
      </c>
      <c r="L43" s="291">
        <v>4718.0150000000003</v>
      </c>
      <c r="M43" s="284">
        <v>0</v>
      </c>
      <c r="N43" s="291">
        <v>-9055.9529999999995</v>
      </c>
      <c r="O43" s="284">
        <v>-0.78993788714768043</v>
      </c>
      <c r="Q43" s="284">
        <v>-1.5209849256063941</v>
      </c>
      <c r="R43" s="284">
        <v>-1.5209849256063941</v>
      </c>
    </row>
    <row r="44" spans="2:18">
      <c r="B44" s="282" t="s">
        <v>15</v>
      </c>
      <c r="C44" s="292">
        <v>-21058.975000000002</v>
      </c>
      <c r="D44" s="284">
        <v>-6.6813800608523781</v>
      </c>
      <c r="E44" s="293">
        <v>-47717.101000000002</v>
      </c>
      <c r="F44" s="284">
        <v>-16.716412927490783</v>
      </c>
      <c r="H44" s="284">
        <v>-0.55867027630199073</v>
      </c>
      <c r="I44" s="284">
        <v>-0.55867027630199073</v>
      </c>
      <c r="K44" s="282" t="s">
        <v>15</v>
      </c>
      <c r="L44" s="292">
        <v>-93275.087</v>
      </c>
      <c r="M44" s="284">
        <v>-8.4219822244197253</v>
      </c>
      <c r="N44" s="293">
        <v>-97125.934999999998</v>
      </c>
      <c r="O44" s="284">
        <v>-8.4721570309765255</v>
      </c>
      <c r="Q44" s="284">
        <v>-3.9647988974314652E-2</v>
      </c>
      <c r="R44" s="284">
        <v>-3.9647988974314652E-2</v>
      </c>
    </row>
    <row r="45" spans="2:18">
      <c r="B45" s="294" t="s">
        <v>45</v>
      </c>
      <c r="C45" s="295">
        <v>205933.74</v>
      </c>
      <c r="D45" s="296">
        <v>0.1188494251197328</v>
      </c>
      <c r="E45" s="295">
        <v>156252.20600000001</v>
      </c>
      <c r="F45" s="296">
        <v>9.4570626062002922E-2</v>
      </c>
      <c r="H45" s="296">
        <v>0.31795732855125247</v>
      </c>
      <c r="I45" s="296">
        <v>0.31795732855125247</v>
      </c>
      <c r="K45" s="294" t="s">
        <v>45</v>
      </c>
      <c r="L45" s="295">
        <v>607129.12199999997</v>
      </c>
      <c r="M45" s="296">
        <v>0.11730278213102449</v>
      </c>
      <c r="N45" s="295">
        <v>524311.29300000006</v>
      </c>
      <c r="O45" s="296">
        <v>0.10522219684059819</v>
      </c>
      <c r="Q45" s="296">
        <v>0.15795545529094657</v>
      </c>
      <c r="R45" s="296">
        <v>0.15795545529094657</v>
      </c>
    </row>
    <row r="46" spans="2:18">
      <c r="B46" s="294" t="s">
        <v>46</v>
      </c>
      <c r="C46" s="295">
        <v>47210.6</v>
      </c>
      <c r="D46" s="296">
        <v>6.7400499877499256E-2</v>
      </c>
      <c r="E46" s="295">
        <v>107943.60799999998</v>
      </c>
      <c r="F46" s="296">
        <v>0.15865695442039618</v>
      </c>
      <c r="H46" s="296">
        <v>-0.56263644624515408</v>
      </c>
      <c r="I46" s="296">
        <v>0.20709956727085643</v>
      </c>
      <c r="K46" s="294" t="s">
        <v>46</v>
      </c>
      <c r="L46" s="295">
        <v>210272.26600000003</v>
      </c>
      <c r="M46" s="296">
        <v>0.10500629182760172</v>
      </c>
      <c r="N46" s="295">
        <v>293273.93300000002</v>
      </c>
      <c r="O46" s="296">
        <v>0.14588353392069311</v>
      </c>
      <c r="Q46" s="296">
        <v>-0.28301753978250765</v>
      </c>
      <c r="R46" s="296">
        <v>1.2256256190204979</v>
      </c>
    </row>
    <row r="47" spans="2:18">
      <c r="B47" s="294" t="s">
        <v>153</v>
      </c>
      <c r="C47" s="295">
        <v>33546.131999999998</v>
      </c>
      <c r="D47" s="296">
        <v>7.3964605105770742E-2</v>
      </c>
      <c r="E47" s="295">
        <v>32624.976999999999</v>
      </c>
      <c r="F47" s="296">
        <v>8.2341354038030293E-2</v>
      </c>
      <c r="H47" s="296">
        <v>2.8234655920217122E-2</v>
      </c>
      <c r="I47" s="296">
        <v>-6.0327108950893105E-2</v>
      </c>
      <c r="K47" s="294" t="s">
        <v>153</v>
      </c>
      <c r="L47" s="295">
        <v>133756.09400000001</v>
      </c>
      <c r="M47" s="296">
        <v>9.438510932516167E-2</v>
      </c>
      <c r="N47" s="295">
        <v>110454.17600000001</v>
      </c>
      <c r="O47" s="296">
        <v>9.2473822169792885E-2</v>
      </c>
      <c r="Q47" s="296">
        <v>0.21096457231277532</v>
      </c>
      <c r="R47" s="296">
        <v>5.4912242514049803E-2</v>
      </c>
    </row>
    <row r="48" spans="2:18">
      <c r="B48" s="294" t="s">
        <v>47</v>
      </c>
      <c r="C48" s="295">
        <v>20928.435999999998</v>
      </c>
      <c r="D48" s="296">
        <v>5.2091095701299002E-2</v>
      </c>
      <c r="E48" s="295">
        <v>24667.492999999999</v>
      </c>
      <c r="F48" s="296">
        <v>5.7824191117689751E-2</v>
      </c>
      <c r="H48" s="296">
        <v>-0.1515783140183723</v>
      </c>
      <c r="I48" s="296">
        <v>-0.11599828579416815</v>
      </c>
      <c r="K48" s="294" t="s">
        <v>47</v>
      </c>
      <c r="L48" s="295">
        <v>68695.823000000004</v>
      </c>
      <c r="M48" s="296">
        <v>5.1023976890755288E-2</v>
      </c>
      <c r="N48" s="295">
        <v>71519.62000000001</v>
      </c>
      <c r="O48" s="296">
        <v>5.957810508699083E-2</v>
      </c>
      <c r="Q48" s="296">
        <v>-3.9482830026222215E-2</v>
      </c>
      <c r="R48" s="296">
        <v>-0.12265885955094613</v>
      </c>
    </row>
    <row r="49" spans="2:18">
      <c r="B49" s="294" t="s">
        <v>48</v>
      </c>
      <c r="C49" s="295">
        <v>33963.677000000003</v>
      </c>
      <c r="D49" s="296">
        <v>0.11333986866939846</v>
      </c>
      <c r="E49" s="295">
        <v>31436.814999999995</v>
      </c>
      <c r="F49" s="296">
        <v>0.11240510455976346</v>
      </c>
      <c r="H49" s="296">
        <v>8.0379071480364939E-2</v>
      </c>
      <c r="I49" s="296">
        <v>1.0373309464160485E-2</v>
      </c>
      <c r="K49" s="294" t="s">
        <v>48</v>
      </c>
      <c r="L49" s="295">
        <v>101372.92</v>
      </c>
      <c r="M49" s="296">
        <v>0.11135938254267609</v>
      </c>
      <c r="N49" s="295">
        <v>88168.551999999996</v>
      </c>
      <c r="O49" s="296">
        <v>0.10832779556692379</v>
      </c>
      <c r="Q49" s="296">
        <v>0.14976278616892791</v>
      </c>
      <c r="R49" s="296">
        <v>1.4341182272877839E-2</v>
      </c>
    </row>
    <row r="50" spans="2:18">
      <c r="B50" s="294" t="s">
        <v>49</v>
      </c>
      <c r="C50" s="295">
        <v>-29.830999999999221</v>
      </c>
      <c r="D50" s="296">
        <v>-1.3578038866918563E-4</v>
      </c>
      <c r="E50" s="295">
        <v>6387.4179999999997</v>
      </c>
      <c r="F50" s="296">
        <v>2.8791841065951243E-2</v>
      </c>
      <c r="H50" s="296" t="s">
        <v>154</v>
      </c>
      <c r="I50" s="296" t="s">
        <v>154</v>
      </c>
      <c r="K50" s="294" t="s">
        <v>49</v>
      </c>
      <c r="L50" s="295">
        <v>-819.50799999999617</v>
      </c>
      <c r="M50" s="296">
        <v>-1.1548945859364819E-3</v>
      </c>
      <c r="N50" s="295">
        <v>22692.862000000001</v>
      </c>
      <c r="O50" s="296">
        <v>3.759318712482581E-2</v>
      </c>
      <c r="Q50" s="296" t="s">
        <v>154</v>
      </c>
      <c r="R50" s="296" t="s">
        <v>154</v>
      </c>
    </row>
    <row r="51" spans="2:18">
      <c r="B51" s="299" t="s">
        <v>117</v>
      </c>
      <c r="C51" s="300">
        <v>341552.75400000002</v>
      </c>
      <c r="D51" s="301">
        <v>8.9697040607605943E-2</v>
      </c>
      <c r="E51" s="300">
        <v>359312.51700000005</v>
      </c>
      <c r="F51" s="301">
        <v>9.8255516762510292E-2</v>
      </c>
      <c r="H51" s="301">
        <v>-4.9427064629646744E-2</v>
      </c>
      <c r="I51" s="301" t="s">
        <v>155</v>
      </c>
      <c r="K51" s="299" t="s">
        <v>117</v>
      </c>
      <c r="L51" s="300">
        <v>1120406.7170000002</v>
      </c>
      <c r="M51" s="301">
        <v>9.6907503092474492E-2</v>
      </c>
      <c r="N51" s="300">
        <v>1110420.436</v>
      </c>
      <c r="O51" s="301">
        <v>0.10276298992010284</v>
      </c>
      <c r="Q51" s="301">
        <v>8.9932431683021896E-3</v>
      </c>
      <c r="R51" s="301" t="s">
        <v>155</v>
      </c>
    </row>
  </sheetData>
  <mergeCells count="12">
    <mergeCell ref="L4:M4"/>
    <mergeCell ref="N4:O4"/>
    <mergeCell ref="Q4:R4"/>
    <mergeCell ref="L37:M37"/>
    <mergeCell ref="N37:O37"/>
    <mergeCell ref="Q37:R37"/>
    <mergeCell ref="C37:D37"/>
    <mergeCell ref="E37:F37"/>
    <mergeCell ref="H37:I37"/>
    <mergeCell ref="C4:D4"/>
    <mergeCell ref="E4:F4"/>
    <mergeCell ref="H4:I4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5"/>
  <sheetViews>
    <sheetView showGridLines="0" zoomScaleNormal="100" workbookViewId="0">
      <selection activeCell="C8" sqref="C8"/>
    </sheetView>
  </sheetViews>
  <sheetFormatPr baseColWidth="10" defaultColWidth="11.453125" defaultRowHeight="16.5"/>
  <cols>
    <col min="1" max="1" width="1" style="51" customWidth="1"/>
    <col min="2" max="2" width="13.90625" style="51" customWidth="1"/>
    <col min="3" max="4" width="13.453125" style="51" bestFit="1" customWidth="1"/>
    <col min="5" max="5" width="10.54296875" style="51" customWidth="1"/>
    <col min="6" max="6" width="0.81640625" style="51" customWidth="1"/>
    <col min="7" max="8" width="12.26953125" style="51" bestFit="1" customWidth="1"/>
    <col min="9" max="9" width="9.7265625" style="51" customWidth="1"/>
    <col min="10" max="10" width="0.81640625" style="51" customWidth="1"/>
    <col min="11" max="12" width="12.26953125" style="51" bestFit="1" customWidth="1"/>
    <col min="13" max="13" width="7.26953125" style="51" customWidth="1"/>
    <col min="14" max="16384" width="11.453125" style="51"/>
  </cols>
  <sheetData>
    <row r="1" spans="2:13" ht="6.75" customHeight="1"/>
    <row r="2" spans="2:13" ht="27.5">
      <c r="B2" s="104" t="s">
        <v>56</v>
      </c>
      <c r="C2" s="105"/>
    </row>
    <row r="4" spans="2:13" ht="18" customHeight="1">
      <c r="B4" s="101"/>
      <c r="C4" s="361" t="s">
        <v>134</v>
      </c>
      <c r="D4" s="361"/>
      <c r="E4" s="361"/>
      <c r="F4" s="315"/>
      <c r="G4" s="362" t="s">
        <v>135</v>
      </c>
      <c r="H4" s="362"/>
      <c r="I4" s="362"/>
      <c r="J4" s="315"/>
      <c r="K4" s="362" t="s">
        <v>136</v>
      </c>
      <c r="L4" s="362"/>
      <c r="M4" s="362"/>
    </row>
    <row r="5" spans="2:13" ht="18" customHeight="1">
      <c r="B5" s="101"/>
      <c r="C5" s="316" t="s">
        <v>203</v>
      </c>
      <c r="D5" s="317" t="s">
        <v>170</v>
      </c>
      <c r="E5" s="317" t="s">
        <v>2</v>
      </c>
      <c r="F5" s="161"/>
      <c r="G5" s="316" t="s">
        <v>203</v>
      </c>
      <c r="H5" s="317" t="s">
        <v>170</v>
      </c>
      <c r="I5" s="317" t="s">
        <v>2</v>
      </c>
      <c r="J5" s="161"/>
      <c r="K5" s="316" t="s">
        <v>203</v>
      </c>
      <c r="L5" s="317" t="s">
        <v>170</v>
      </c>
      <c r="M5" s="317" t="s">
        <v>2</v>
      </c>
    </row>
    <row r="6" spans="2:13" ht="18" customHeight="1">
      <c r="B6" s="102" t="s">
        <v>45</v>
      </c>
      <c r="C6" s="307">
        <v>6408338.0800000001</v>
      </c>
      <c r="D6" s="307">
        <v>6254906.5580000002</v>
      </c>
      <c r="E6" s="308">
        <v>2.4529786428825417E-2</v>
      </c>
      <c r="F6" s="309"/>
      <c r="G6" s="307">
        <v>6150990.46</v>
      </c>
      <c r="H6" s="307">
        <v>6045595.6150000002</v>
      </c>
      <c r="I6" s="308">
        <v>1.743332695599098E-2</v>
      </c>
      <c r="J6" s="309"/>
      <c r="K6" s="307">
        <v>1147993.115</v>
      </c>
      <c r="L6" s="307">
        <v>1070492.6399999999</v>
      </c>
      <c r="M6" s="308">
        <v>7.2397018068242058E-2</v>
      </c>
    </row>
    <row r="7" spans="2:13" ht="18" customHeight="1">
      <c r="B7" s="102" t="s">
        <v>46</v>
      </c>
      <c r="C7" s="307">
        <v>2031260.085</v>
      </c>
      <c r="D7" s="307">
        <v>1258289.246</v>
      </c>
      <c r="E7" s="308">
        <v>0.61430298435531561</v>
      </c>
      <c r="F7" s="309"/>
      <c r="G7" s="307">
        <v>822294.62100000004</v>
      </c>
      <c r="H7" s="307">
        <v>529864.33200000005</v>
      </c>
      <c r="I7" s="308">
        <v>0.55189653528141225</v>
      </c>
      <c r="J7" s="309"/>
      <c r="K7" s="307">
        <v>1286214.0730000001</v>
      </c>
      <c r="L7" s="307">
        <v>811163.84600000002</v>
      </c>
      <c r="M7" s="308">
        <v>0.5856402862905703</v>
      </c>
    </row>
    <row r="8" spans="2:13" ht="18" customHeight="1">
      <c r="B8" s="102" t="s">
        <v>153</v>
      </c>
      <c r="C8" s="307">
        <v>1672189.273</v>
      </c>
      <c r="D8" s="307">
        <v>1642907.5689999999</v>
      </c>
      <c r="E8" s="150">
        <v>1.7823098847747909E-2</v>
      </c>
      <c r="F8" s="309"/>
      <c r="G8" s="307">
        <v>995114.15599999996</v>
      </c>
      <c r="H8" s="307">
        <v>986441.18700000003</v>
      </c>
      <c r="I8" s="308">
        <v>8.7921805316912849E-3</v>
      </c>
      <c r="J8" s="309"/>
      <c r="K8" s="307">
        <v>57065.856</v>
      </c>
      <c r="L8" s="307">
        <v>49435.360999999997</v>
      </c>
      <c r="M8" s="308">
        <v>0.1543529741797578</v>
      </c>
    </row>
    <row r="9" spans="2:13" ht="18" customHeight="1">
      <c r="B9" s="102" t="s">
        <v>47</v>
      </c>
      <c r="C9" s="307">
        <v>1156042.2479999999</v>
      </c>
      <c r="D9" s="307">
        <v>1395716.03</v>
      </c>
      <c r="E9" s="150">
        <v>-0.17172102121661537</v>
      </c>
      <c r="F9" s="309"/>
      <c r="G9" s="307">
        <v>612725.39199999999</v>
      </c>
      <c r="H9" s="307">
        <v>1033969.438</v>
      </c>
      <c r="I9" s="308">
        <v>-0.4074047360769284</v>
      </c>
      <c r="J9" s="309"/>
      <c r="K9" s="307">
        <v>535362.93599999999</v>
      </c>
      <c r="L9" s="307">
        <v>353279.48599999998</v>
      </c>
      <c r="M9" s="308">
        <v>0.5154090662371491</v>
      </c>
    </row>
    <row r="10" spans="2:13" ht="18" customHeight="1">
      <c r="B10" s="102" t="s">
        <v>48</v>
      </c>
      <c r="C10" s="307">
        <v>1518863.571</v>
      </c>
      <c r="D10" s="307">
        <v>1477806.253</v>
      </c>
      <c r="E10" s="150">
        <v>2.7782612177105204E-2</v>
      </c>
      <c r="F10" s="309"/>
      <c r="G10" s="307">
        <v>422587.39</v>
      </c>
      <c r="H10" s="307">
        <v>424121.152</v>
      </c>
      <c r="I10" s="308">
        <v>-3.6163298924548615E-3</v>
      </c>
      <c r="J10" s="309"/>
      <c r="K10" s="307">
        <v>895964.875</v>
      </c>
      <c r="L10" s="307">
        <v>877361.57900000003</v>
      </c>
      <c r="M10" s="308">
        <v>2.1203682091029741E-2</v>
      </c>
    </row>
    <row r="11" spans="2:13" ht="18" customHeight="1">
      <c r="B11" s="102" t="s">
        <v>49</v>
      </c>
      <c r="C11" s="307">
        <v>1364121.9380000001</v>
      </c>
      <c r="D11" s="307">
        <v>1472537.784</v>
      </c>
      <c r="E11" s="150">
        <v>-7.3625170897482328E-2</v>
      </c>
      <c r="F11" s="309"/>
      <c r="G11" s="307">
        <v>292419.97399999999</v>
      </c>
      <c r="H11" s="307">
        <v>267824.18900000001</v>
      </c>
      <c r="I11" s="308">
        <v>9.1835562321071595E-2</v>
      </c>
      <c r="J11" s="309"/>
      <c r="K11" s="307">
        <v>949190.147</v>
      </c>
      <c r="L11" s="307">
        <v>1085156.798</v>
      </c>
      <c r="M11" s="308">
        <v>-0.12529677853983268</v>
      </c>
    </row>
    <row r="12" spans="2:13" ht="18" customHeight="1">
      <c r="B12" s="103" t="s">
        <v>156</v>
      </c>
      <c r="C12" s="310">
        <v>87883.856</v>
      </c>
      <c r="D12" s="310">
        <v>70959.089000000007</v>
      </c>
      <c r="E12" s="311">
        <v>0.23851443470476341</v>
      </c>
      <c r="F12" s="309"/>
      <c r="G12" s="310">
        <v>7610.2870000000003</v>
      </c>
      <c r="H12" s="310">
        <v>7678.8540000000003</v>
      </c>
      <c r="I12" s="311">
        <v>-8.9293272147119573E-3</v>
      </c>
      <c r="J12" s="309"/>
      <c r="K12" s="310">
        <v>63165.769</v>
      </c>
      <c r="L12" s="310">
        <v>30738.052</v>
      </c>
      <c r="M12" s="311" t="s">
        <v>154</v>
      </c>
    </row>
    <row r="13" spans="2:13" ht="18" customHeight="1">
      <c r="B13" s="306" t="s">
        <v>80</v>
      </c>
      <c r="C13" s="312">
        <v>14238699.051000001</v>
      </c>
      <c r="D13" s="312">
        <v>13573122.528999999</v>
      </c>
      <c r="E13" s="313">
        <v>4.9036359951657893E-2</v>
      </c>
      <c r="F13" s="314"/>
      <c r="G13" s="312">
        <v>9303742.2800000012</v>
      </c>
      <c r="H13" s="312">
        <v>9295494.7670000009</v>
      </c>
      <c r="I13" s="313">
        <v>8.8725917304377511E-4</v>
      </c>
      <c r="J13" s="314"/>
      <c r="K13" s="312">
        <v>4934956.7710000006</v>
      </c>
      <c r="L13" s="312">
        <v>4277627.7620000001</v>
      </c>
      <c r="M13" s="313">
        <v>0.15366671565939782</v>
      </c>
    </row>
    <row r="14" spans="2:13">
      <c r="B14" s="103" t="s">
        <v>204</v>
      </c>
      <c r="C14" s="310">
        <v>1079921.2905343201</v>
      </c>
      <c r="D14" s="310">
        <v>668054.99000060605</v>
      </c>
      <c r="E14" s="311">
        <v>0.61651556638075622</v>
      </c>
      <c r="F14" s="150"/>
      <c r="G14" s="310">
        <v>387513.98716760427</v>
      </c>
      <c r="H14" s="310">
        <v>231182.56712688657</v>
      </c>
      <c r="I14" s="311">
        <v>0.67622495062490517</v>
      </c>
      <c r="J14" s="150"/>
      <c r="K14" s="310">
        <v>692407.30336671602</v>
      </c>
      <c r="L14" s="310">
        <v>436872.42287371913</v>
      </c>
      <c r="M14" s="311">
        <v>0.58491877059234976</v>
      </c>
    </row>
    <row r="15" spans="2:13">
      <c r="B15" s="306" t="s">
        <v>205</v>
      </c>
      <c r="C15" s="312">
        <v>13158777.760465682</v>
      </c>
      <c r="D15" s="312">
        <v>12905067.538999394</v>
      </c>
      <c r="E15" s="313">
        <v>1.9659736045516185E-2</v>
      </c>
      <c r="F15" s="314"/>
      <c r="G15" s="312">
        <v>8916228.2928323969</v>
      </c>
      <c r="H15" s="312">
        <v>9064312.199873114</v>
      </c>
      <c r="I15" s="313">
        <v>-1.6337026326475157E-2</v>
      </c>
      <c r="J15" s="314"/>
      <c r="K15" s="312">
        <v>4242549.4676332846</v>
      </c>
      <c r="L15" s="312">
        <v>3840755.339126281</v>
      </c>
      <c r="M15" s="313">
        <v>0.10461330989086282</v>
      </c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showGridLines="0" topLeftCell="B1" zoomScale="85" zoomScaleNormal="85" workbookViewId="0">
      <selection activeCell="C8" sqref="C8"/>
    </sheetView>
  </sheetViews>
  <sheetFormatPr baseColWidth="10" defaultColWidth="11.453125" defaultRowHeight="16.5"/>
  <cols>
    <col min="1" max="1" width="0.81640625" style="93" customWidth="1"/>
    <col min="2" max="2" width="33.453125" style="93" customWidth="1"/>
    <col min="3" max="3" width="16.6328125" style="93" customWidth="1"/>
    <col min="4" max="4" width="14.7265625" style="93" customWidth="1"/>
    <col min="5" max="5" width="9.54296875" style="129" bestFit="1" customWidth="1"/>
    <col min="6" max="6" width="0.81640625" style="93" customWidth="1"/>
    <col min="7" max="7" width="12.453125" style="93" bestFit="1" customWidth="1"/>
    <col min="8" max="8" width="13" style="93" bestFit="1" customWidth="1"/>
    <col min="9" max="9" width="8.81640625" style="93" customWidth="1"/>
    <col min="10" max="16384" width="11.453125" style="93"/>
  </cols>
  <sheetData>
    <row r="1" spans="1:9" ht="9.75" customHeight="1">
      <c r="E1" s="93"/>
    </row>
    <row r="2" spans="1:9" ht="27.5">
      <c r="A2" s="50"/>
      <c r="B2" s="52" t="s">
        <v>56</v>
      </c>
      <c r="E2" s="93"/>
    </row>
    <row r="3" spans="1:9" s="124" customFormat="1" ht="15" customHeight="1">
      <c r="A3" s="120"/>
      <c r="B3" s="318" t="s">
        <v>202</v>
      </c>
      <c r="C3" s="121"/>
      <c r="D3" s="121"/>
      <c r="E3" s="121"/>
      <c r="F3" s="122"/>
      <c r="G3" s="123"/>
    </row>
    <row r="4" spans="1:9" s="128" customFormat="1" ht="9.75" customHeight="1">
      <c r="A4" s="125"/>
      <c r="B4" s="126"/>
      <c r="C4" s="130"/>
      <c r="D4" s="130"/>
      <c r="E4" s="126"/>
      <c r="F4" s="126"/>
      <c r="G4" s="127"/>
    </row>
    <row r="5" spans="1:9" ht="28" customHeight="1">
      <c r="B5" s="363"/>
      <c r="C5" s="362" t="s">
        <v>19</v>
      </c>
      <c r="D5" s="362"/>
      <c r="E5" s="362"/>
      <c r="F5" s="146"/>
      <c r="G5" s="362" t="s">
        <v>163</v>
      </c>
      <c r="H5" s="362"/>
      <c r="I5" s="362"/>
    </row>
    <row r="6" spans="1:9" ht="31.5" customHeight="1">
      <c r="B6" s="363"/>
      <c r="C6" s="154" t="s">
        <v>203</v>
      </c>
      <c r="D6" s="154" t="s">
        <v>170</v>
      </c>
      <c r="E6" s="365" t="s">
        <v>2</v>
      </c>
      <c r="F6" s="147"/>
      <c r="G6" s="154" t="s">
        <v>203</v>
      </c>
      <c r="H6" s="154" t="s">
        <v>170</v>
      </c>
      <c r="I6" s="365" t="s">
        <v>2</v>
      </c>
    </row>
    <row r="7" spans="1:9">
      <c r="B7" s="364"/>
      <c r="C7" s="148" t="s">
        <v>57</v>
      </c>
      <c r="D7" s="148" t="s">
        <v>57</v>
      </c>
      <c r="E7" s="366"/>
      <c r="F7" s="147"/>
      <c r="G7" s="367" t="s">
        <v>57</v>
      </c>
      <c r="H7" s="367" t="s">
        <v>57</v>
      </c>
      <c r="I7" s="366"/>
    </row>
    <row r="8" spans="1:9">
      <c r="B8" s="149" t="s">
        <v>58</v>
      </c>
      <c r="C8" s="334">
        <v>3274240.6810000003</v>
      </c>
      <c r="D8" s="334">
        <v>2976277.2239999999</v>
      </c>
      <c r="E8" s="332">
        <v>0.1001128035376857</v>
      </c>
      <c r="F8" s="333"/>
      <c r="G8" s="334">
        <v>3261858.3540197616</v>
      </c>
      <c r="H8" s="334">
        <v>2948619.3910531346</v>
      </c>
      <c r="I8" s="332">
        <v>0.10623241640378356</v>
      </c>
    </row>
    <row r="9" spans="1:9">
      <c r="B9" s="151" t="s">
        <v>165</v>
      </c>
      <c r="C9" s="337">
        <v>10964458.369999999</v>
      </c>
      <c r="D9" s="337">
        <v>10596845.305</v>
      </c>
      <c r="E9" s="335">
        <v>3.4690802254756514E-2</v>
      </c>
      <c r="F9" s="336"/>
      <c r="G9" s="337">
        <v>9896919.4064459186</v>
      </c>
      <c r="H9" s="337">
        <v>9956448.147946259</v>
      </c>
      <c r="I9" s="335">
        <v>-5.9789134253281917E-3</v>
      </c>
    </row>
    <row r="10" spans="1:9">
      <c r="B10" s="327" t="s">
        <v>59</v>
      </c>
      <c r="C10" s="325">
        <v>14238699.050999999</v>
      </c>
      <c r="D10" s="325">
        <v>13573122.528999999</v>
      </c>
      <c r="E10" s="326">
        <v>4.9036359951657893E-2</v>
      </c>
      <c r="F10" s="336"/>
      <c r="G10" s="325">
        <v>13158777.76046568</v>
      </c>
      <c r="H10" s="325">
        <v>12905067.538999394</v>
      </c>
      <c r="I10" s="326">
        <v>1.9659736045516185E-2</v>
      </c>
    </row>
    <row r="11" spans="1:9">
      <c r="B11" s="152" t="s">
        <v>60</v>
      </c>
      <c r="C11" s="334">
        <v>3783385.2140000002</v>
      </c>
      <c r="D11" s="334">
        <v>3798928.4059999995</v>
      </c>
      <c r="E11" s="332">
        <v>-4.0914674715771815E-3</v>
      </c>
      <c r="F11" s="333"/>
      <c r="G11" s="334">
        <v>3780518.4288425148</v>
      </c>
      <c r="H11" s="334">
        <v>3797412.3111737799</v>
      </c>
      <c r="I11" s="332">
        <v>-4.4487880027026527E-3</v>
      </c>
    </row>
    <row r="12" spans="1:9">
      <c r="B12" s="151" t="s">
        <v>166</v>
      </c>
      <c r="C12" s="337">
        <v>5520357.0659999996</v>
      </c>
      <c r="D12" s="337">
        <v>5496566.3610000014</v>
      </c>
      <c r="E12" s="335">
        <v>4.3282848668582119E-3</v>
      </c>
      <c r="F12" s="336"/>
      <c r="G12" s="337">
        <v>5135709.8639898803</v>
      </c>
      <c r="H12" s="337">
        <v>5266899.888699335</v>
      </c>
      <c r="I12" s="335">
        <v>-2.4908395352441826E-2</v>
      </c>
    </row>
    <row r="13" spans="1:9">
      <c r="B13" s="327" t="s">
        <v>61</v>
      </c>
      <c r="C13" s="325">
        <v>9303742.2799999993</v>
      </c>
      <c r="D13" s="325">
        <v>9295494.7670000009</v>
      </c>
      <c r="E13" s="326">
        <v>8.8725917304355306E-4</v>
      </c>
      <c r="F13" s="336"/>
      <c r="G13" s="325">
        <v>8916228.2928323951</v>
      </c>
      <c r="H13" s="325">
        <v>9064312.1998731159</v>
      </c>
      <c r="I13" s="326">
        <v>-1.6337026326475601E-2</v>
      </c>
    </row>
    <row r="14" spans="1:9">
      <c r="B14" s="152" t="s">
        <v>167</v>
      </c>
      <c r="C14" s="334">
        <v>4305178.7100000009</v>
      </c>
      <c r="D14" s="334">
        <v>3670611.8169999998</v>
      </c>
      <c r="E14" s="332">
        <v>0.17287769032428879</v>
      </c>
      <c r="F14" s="333"/>
      <c r="G14" s="334">
        <v>3612771.4066332849</v>
      </c>
      <c r="H14" s="334">
        <v>3233739.3941262807</v>
      </c>
      <c r="I14" s="332">
        <v>0.11721167549725031</v>
      </c>
    </row>
    <row r="15" spans="1:9">
      <c r="B15" s="153" t="s">
        <v>62</v>
      </c>
      <c r="C15" s="334">
        <v>629778.06099999999</v>
      </c>
      <c r="D15" s="334">
        <v>607015.94499999995</v>
      </c>
      <c r="E15" s="332">
        <v>3.7498382353037041E-2</v>
      </c>
      <c r="F15" s="333"/>
      <c r="G15" s="334">
        <v>629778.06099999999</v>
      </c>
      <c r="H15" s="334">
        <v>607015.94499999995</v>
      </c>
      <c r="I15" s="332">
        <v>3.7498382353037041E-2</v>
      </c>
    </row>
    <row r="16" spans="1:9">
      <c r="B16" s="328" t="s">
        <v>63</v>
      </c>
      <c r="C16" s="325">
        <v>4934956.7710000006</v>
      </c>
      <c r="D16" s="325">
        <v>4277627.7620000001</v>
      </c>
      <c r="E16" s="326">
        <v>0.15366671565939782</v>
      </c>
      <c r="F16" s="336"/>
      <c r="G16" s="325">
        <v>4242549.4676332846</v>
      </c>
      <c r="H16" s="325">
        <v>3840755.3391262805</v>
      </c>
      <c r="I16" s="326">
        <v>0.10461330989086304</v>
      </c>
    </row>
    <row r="17" spans="2:9">
      <c r="B17" s="329" t="s">
        <v>64</v>
      </c>
      <c r="C17" s="330">
        <v>14238699.050999999</v>
      </c>
      <c r="D17" s="330">
        <v>13573122.529000001</v>
      </c>
      <c r="E17" s="331">
        <v>4.9036359951657671E-2</v>
      </c>
      <c r="F17" s="336"/>
      <c r="G17" s="330">
        <v>13158777.76046568</v>
      </c>
      <c r="H17" s="330">
        <v>12905067.538999397</v>
      </c>
      <c r="I17" s="331">
        <v>1.9659736045515741E-2</v>
      </c>
    </row>
  </sheetData>
  <mergeCells count="6">
    <mergeCell ref="B5:B7"/>
    <mergeCell ref="C5:E5"/>
    <mergeCell ref="G5:I5"/>
    <mergeCell ref="E6:E7"/>
    <mergeCell ref="I6:I7"/>
    <mergeCell ref="G7:H7"/>
  </mergeCells>
  <phoneticPr fontId="20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53125" defaultRowHeight="14" outlineLevelCol="1"/>
  <cols>
    <col min="1" max="1" width="25.26953125" style="4" bestFit="1" customWidth="1"/>
    <col min="2" max="2" width="13.81640625" style="4" bestFit="1" customWidth="1"/>
    <col min="3" max="3" width="8.7265625" style="4" bestFit="1" customWidth="1"/>
    <col min="4" max="4" width="8.81640625" style="4" bestFit="1" customWidth="1"/>
    <col min="5" max="5" width="1.453125" style="4" customWidth="1"/>
    <col min="6" max="6" width="10.54296875" style="4" customWidth="1" outlineLevel="1"/>
    <col min="7" max="7" width="10.81640625" style="4" customWidth="1" outlineLevel="1"/>
    <col min="8" max="8" width="7.81640625" style="4" customWidth="1" outlineLevel="1"/>
    <col min="9" max="9" width="9.1796875" style="4" bestFit="1" customWidth="1"/>
    <col min="10" max="10" width="27.453125" style="4" bestFit="1" customWidth="1"/>
    <col min="11" max="11" width="10" style="4" bestFit="1" customWidth="1"/>
    <col min="12" max="12" width="8.7265625" style="4" bestFit="1" customWidth="1"/>
    <col min="13" max="13" width="8.81640625" style="4" bestFit="1" customWidth="1"/>
    <col min="14" max="14" width="1.453125" style="4" customWidth="1"/>
    <col min="15" max="15" width="11.54296875" style="4" customWidth="1" outlineLevel="1"/>
    <col min="16" max="16" width="11.1796875" style="4" customWidth="1" outlineLevel="1"/>
    <col min="17" max="17" width="10.1796875" style="4" customWidth="1" outlineLevel="1"/>
    <col min="18" max="16384" width="11.453125" style="4"/>
  </cols>
  <sheetData>
    <row r="1" spans="1:17">
      <c r="A1" s="15" t="s">
        <v>65</v>
      </c>
      <c r="B1" s="13"/>
      <c r="C1" s="13"/>
      <c r="D1" s="14"/>
      <c r="E1" s="5"/>
      <c r="F1" s="13"/>
      <c r="G1" s="13"/>
      <c r="H1" s="14"/>
      <c r="J1" s="15" t="s">
        <v>66</v>
      </c>
      <c r="K1" s="13"/>
      <c r="L1" s="13"/>
      <c r="M1" s="14"/>
      <c r="N1" s="5"/>
      <c r="O1" s="13"/>
      <c r="P1" s="13"/>
      <c r="Q1" s="14"/>
    </row>
    <row r="2" spans="1:17">
      <c r="A2" s="16"/>
      <c r="B2" s="368" t="e">
        <f>+#REF!</f>
        <v>#REF!</v>
      </c>
      <c r="C2" s="368"/>
      <c r="D2" s="368"/>
      <c r="E2" s="5"/>
      <c r="F2" s="369" t="e">
        <f>+#REF!</f>
        <v>#REF!</v>
      </c>
      <c r="G2" s="369"/>
      <c r="H2" s="369"/>
      <c r="J2" s="16"/>
      <c r="K2" s="368" t="e">
        <f>+#REF!</f>
        <v>#REF!</v>
      </c>
      <c r="L2" s="368"/>
      <c r="M2" s="368"/>
      <c r="N2" s="5"/>
      <c r="O2" s="369" t="e">
        <f>+#REF!</f>
        <v>#REF!</v>
      </c>
      <c r="P2" s="369"/>
      <c r="Q2" s="369"/>
    </row>
    <row r="3" spans="1:17">
      <c r="A3" s="16"/>
      <c r="B3" s="42" t="e">
        <f>+#REF!</f>
        <v>#REF!</v>
      </c>
      <c r="C3" s="17" t="e">
        <f>+#REF!</f>
        <v>#REF!</v>
      </c>
      <c r="D3" s="43" t="e">
        <f>+#REF!</f>
        <v>#REF!</v>
      </c>
      <c r="E3" s="5"/>
      <c r="F3" s="21" t="e">
        <f>+B3</f>
        <v>#REF!</v>
      </c>
      <c r="G3" s="21" t="e">
        <f>+C3</f>
        <v>#REF!</v>
      </c>
      <c r="H3" s="43" t="e">
        <f>+D3</f>
        <v>#REF!</v>
      </c>
      <c r="J3" s="16"/>
      <c r="K3" s="42" t="e">
        <f t="shared" ref="K3:M8" si="0">+B3</f>
        <v>#REF!</v>
      </c>
      <c r="L3" s="17" t="e">
        <f t="shared" si="0"/>
        <v>#REF!</v>
      </c>
      <c r="M3" s="43" t="e">
        <f t="shared" si="0"/>
        <v>#REF!</v>
      </c>
      <c r="N3" s="5"/>
      <c r="O3" s="21" t="e">
        <f>+K3</f>
        <v>#REF!</v>
      </c>
      <c r="P3" s="21" t="e">
        <f>+L3</f>
        <v>#REF!</v>
      </c>
      <c r="Q3" s="43" t="e">
        <f>+M3</f>
        <v>#REF!</v>
      </c>
    </row>
    <row r="4" spans="1:17" ht="12.75" customHeight="1">
      <c r="A4" s="6" t="s">
        <v>67</v>
      </c>
      <c r="B4" s="7" t="e">
        <f>+#REF!</f>
        <v>#REF!</v>
      </c>
      <c r="C4" s="8" t="e">
        <f>+#REF!</f>
        <v>#REF!</v>
      </c>
      <c r="D4" s="9" t="e">
        <f>+B4/C4-1</f>
        <v>#REF!</v>
      </c>
      <c r="E4" s="3"/>
      <c r="F4" s="7" t="e">
        <f>+#REF!</f>
        <v>#REF!</v>
      </c>
      <c r="G4" s="8" t="e">
        <f>+#REF!</f>
        <v>#REF!</v>
      </c>
      <c r="H4" s="9" t="e">
        <f>+F4/G4-1</f>
        <v>#REF!</v>
      </c>
      <c r="I4" s="10"/>
      <c r="J4" s="6" t="s">
        <v>67</v>
      </c>
      <c r="K4" s="7" t="e">
        <f t="shared" si="0"/>
        <v>#REF!</v>
      </c>
      <c r="L4" s="8" t="e">
        <f t="shared" si="0"/>
        <v>#REF!</v>
      </c>
      <c r="M4" s="9" t="e">
        <f t="shared" si="0"/>
        <v>#REF!</v>
      </c>
      <c r="N4" s="3"/>
      <c r="O4" s="7" t="e">
        <f>+F4</f>
        <v>#REF!</v>
      </c>
      <c r="P4" s="7" t="e">
        <f t="shared" ref="P4:Q8" si="1">+G4</f>
        <v>#REF!</v>
      </c>
      <c r="Q4" s="9" t="e">
        <f t="shared" si="1"/>
        <v>#REF!</v>
      </c>
    </row>
    <row r="5" spans="1:17" ht="12.75" customHeight="1">
      <c r="A5" s="6" t="s">
        <v>68</v>
      </c>
      <c r="B5" s="7">
        <v>13888.262620778316</v>
      </c>
      <c r="C5" s="7">
        <v>11383.017945783962</v>
      </c>
      <c r="D5" s="9">
        <f>+B5/C5-1</f>
        <v>0.22008615702149936</v>
      </c>
      <c r="E5" s="3"/>
      <c r="F5" s="7">
        <v>39327.614610525503</v>
      </c>
      <c r="G5" s="7">
        <v>32641.607908465779</v>
      </c>
      <c r="H5" s="9">
        <f>+F5/G5-1</f>
        <v>0.20483080125246134</v>
      </c>
      <c r="I5" s="10"/>
      <c r="J5" s="6" t="s">
        <v>68</v>
      </c>
      <c r="K5" s="7">
        <f t="shared" si="0"/>
        <v>13888.262620778316</v>
      </c>
      <c r="L5" s="8">
        <f t="shared" si="0"/>
        <v>11383.017945783962</v>
      </c>
      <c r="M5" s="9">
        <f t="shared" si="0"/>
        <v>0.22008615702149936</v>
      </c>
      <c r="N5" s="3"/>
      <c r="O5" s="7">
        <f>+F5</f>
        <v>39327.614610525503</v>
      </c>
      <c r="P5" s="7">
        <f t="shared" si="1"/>
        <v>32641.607908465779</v>
      </c>
      <c r="Q5" s="9">
        <f t="shared" si="1"/>
        <v>0.20483080125246134</v>
      </c>
    </row>
    <row r="6" spans="1:17" ht="12.75" customHeight="1">
      <c r="A6" s="6" t="s">
        <v>69</v>
      </c>
      <c r="B6" s="7">
        <v>1990.6320001299996</v>
      </c>
      <c r="C6" s="7">
        <v>2049.5053965015722</v>
      </c>
      <c r="D6" s="9">
        <f>+B6/C6-1</f>
        <v>-2.8725660577457957E-2</v>
      </c>
      <c r="E6" s="3"/>
      <c r="F6" s="7">
        <v>6100.7532418100009</v>
      </c>
      <c r="G6" s="7">
        <v>6257.7627028976276</v>
      </c>
      <c r="H6" s="9">
        <f>+F6/G6-1</f>
        <v>-2.509035074387278E-2</v>
      </c>
      <c r="I6" s="10"/>
      <c r="J6" s="6" t="s">
        <v>70</v>
      </c>
      <c r="K6" s="7">
        <f t="shared" si="0"/>
        <v>1990.6320001299996</v>
      </c>
      <c r="L6" s="8">
        <f t="shared" si="0"/>
        <v>2049.5053965015722</v>
      </c>
      <c r="M6" s="9">
        <f t="shared" si="0"/>
        <v>-2.8725660577457957E-2</v>
      </c>
      <c r="N6" s="3"/>
      <c r="O6" s="7">
        <f>+F6</f>
        <v>6100.7532418100009</v>
      </c>
      <c r="P6" s="7">
        <f t="shared" si="1"/>
        <v>6257.7627028976276</v>
      </c>
      <c r="Q6" s="9">
        <f t="shared" si="1"/>
        <v>-2.509035074387278E-2</v>
      </c>
    </row>
    <row r="7" spans="1:17" ht="12.75" customHeight="1">
      <c r="A7" s="6" t="s">
        <v>71</v>
      </c>
      <c r="B7" s="7">
        <v>1183.4053882799999</v>
      </c>
      <c r="C7" s="7">
        <v>1177.5207502768405</v>
      </c>
      <c r="D7" s="9">
        <f>+B7/C7-1</f>
        <v>4.9974813622399861E-3</v>
      </c>
      <c r="E7" s="3"/>
      <c r="F7" s="7">
        <v>3581.107059497619</v>
      </c>
      <c r="G7" s="7">
        <v>3486.8610855712463</v>
      </c>
      <c r="H7" s="9">
        <f>+F7/G7-1</f>
        <v>2.7028886902425109E-2</v>
      </c>
      <c r="I7" s="10"/>
      <c r="J7" s="6" t="s">
        <v>72</v>
      </c>
      <c r="K7" s="7">
        <f t="shared" si="0"/>
        <v>1183.4053882799999</v>
      </c>
      <c r="L7" s="8">
        <f t="shared" si="0"/>
        <v>1177.5207502768405</v>
      </c>
      <c r="M7" s="9">
        <f t="shared" si="0"/>
        <v>4.9974813622399861E-3</v>
      </c>
      <c r="N7" s="3"/>
      <c r="O7" s="7">
        <f>+F7</f>
        <v>3581.107059497619</v>
      </c>
      <c r="P7" s="7">
        <f t="shared" si="1"/>
        <v>3486.8610855712463</v>
      </c>
      <c r="Q7" s="9">
        <f t="shared" si="1"/>
        <v>2.7028886902425109E-2</v>
      </c>
    </row>
    <row r="8" spans="1:17" ht="12.75" customHeight="1">
      <c r="A8" s="6" t="s">
        <v>73</v>
      </c>
      <c r="B8" s="7">
        <v>944610.94994272734</v>
      </c>
      <c r="C8" s="7">
        <v>923469.20059799997</v>
      </c>
      <c r="D8" s="9">
        <f>+B8/C8-1</f>
        <v>2.2893832659537372E-2</v>
      </c>
      <c r="E8" s="3"/>
      <c r="F8" s="7">
        <v>2860259.1849606074</v>
      </c>
      <c r="G8" s="7">
        <v>2732592.9826770001</v>
      </c>
      <c r="H8" s="9">
        <f>+F8/G8-1</f>
        <v>4.6719801702241881E-2</v>
      </c>
      <c r="I8" s="10"/>
      <c r="J8" s="6" t="s">
        <v>73</v>
      </c>
      <c r="K8" s="7">
        <f t="shared" si="0"/>
        <v>944610.94994272734</v>
      </c>
      <c r="L8" s="8">
        <f t="shared" si="0"/>
        <v>923469.20059799997</v>
      </c>
      <c r="M8" s="9">
        <f t="shared" si="0"/>
        <v>2.2893832659537372E-2</v>
      </c>
      <c r="N8" s="3"/>
      <c r="O8" s="7">
        <f>+F8</f>
        <v>2860259.1849606074</v>
      </c>
      <c r="P8" s="7">
        <f t="shared" si="1"/>
        <v>2732592.9826770001</v>
      </c>
      <c r="Q8" s="9">
        <f t="shared" si="1"/>
        <v>4.6719801702241881E-2</v>
      </c>
    </row>
    <row r="9" spans="1:17" ht="12.75" customHeight="1">
      <c r="A9" s="6"/>
      <c r="B9" s="7"/>
      <c r="C9" s="8"/>
      <c r="D9" s="9"/>
      <c r="E9" s="3"/>
      <c r="F9" s="7"/>
      <c r="G9" s="8"/>
      <c r="H9" s="9"/>
      <c r="I9" s="10"/>
      <c r="J9" s="6"/>
      <c r="K9" s="7"/>
      <c r="L9" s="8"/>
      <c r="M9" s="9"/>
      <c r="N9" s="3"/>
      <c r="O9" s="7"/>
      <c r="P9" s="7"/>
      <c r="Q9" s="11"/>
    </row>
    <row r="10" spans="1:17">
      <c r="C10" s="41"/>
    </row>
    <row r="11" spans="1:17" ht="15" customHeight="1">
      <c r="A11" s="15" t="s">
        <v>74</v>
      </c>
      <c r="J11" s="15" t="s">
        <v>75</v>
      </c>
      <c r="K11" s="20"/>
      <c r="L11" s="20"/>
      <c r="M11" s="20"/>
    </row>
    <row r="12" spans="1:17">
      <c r="A12" s="16" t="s">
        <v>76</v>
      </c>
      <c r="B12" s="21" t="e">
        <f>+#REF!</f>
        <v>#REF!</v>
      </c>
      <c r="C12" s="22" t="e">
        <f>+#REF!</f>
        <v>#REF!</v>
      </c>
      <c r="D12" s="18" t="e">
        <f>+D3</f>
        <v>#REF!</v>
      </c>
      <c r="F12" s="19"/>
      <c r="G12" s="19"/>
      <c r="H12" s="19"/>
      <c r="J12" s="16" t="s">
        <v>77</v>
      </c>
      <c r="K12" s="21" t="e">
        <f>+#REF!</f>
        <v>#REF!</v>
      </c>
      <c r="L12" s="22" t="e">
        <f>+#REF!</f>
        <v>#REF!</v>
      </c>
      <c r="M12" s="18" t="e">
        <f>+D12</f>
        <v>#REF!</v>
      </c>
    </row>
    <row r="13" spans="1:17" s="19" customFormat="1" ht="13.5" customHeight="1">
      <c r="A13" s="6" t="s">
        <v>45</v>
      </c>
      <c r="B13" s="7">
        <v>55472</v>
      </c>
      <c r="C13" s="7">
        <v>54579</v>
      </c>
      <c r="D13" s="11">
        <f t="shared" ref="D13:D18" si="2">+B13/C13-1</f>
        <v>1.6361604280034525E-2</v>
      </c>
      <c r="J13" s="6" t="s">
        <v>45</v>
      </c>
      <c r="K13" s="7">
        <f t="shared" ref="K13:K18" si="3">+B13</f>
        <v>55472</v>
      </c>
      <c r="L13" s="7">
        <f t="shared" ref="L13:M18" si="4">+C13</f>
        <v>54579</v>
      </c>
      <c r="M13" s="11">
        <f t="shared" si="4"/>
        <v>1.6361604280034525E-2</v>
      </c>
    </row>
    <row r="14" spans="1:17" s="19" customFormat="1" ht="13.5" customHeight="1">
      <c r="A14" s="6" t="s">
        <v>46</v>
      </c>
      <c r="B14" s="7">
        <v>24966</v>
      </c>
      <c r="C14" s="7">
        <v>25862</v>
      </c>
      <c r="D14" s="11">
        <f t="shared" si="2"/>
        <v>-3.464542572113527E-2</v>
      </c>
      <c r="J14" s="6" t="s">
        <v>46</v>
      </c>
      <c r="K14" s="7">
        <f t="shared" si="3"/>
        <v>24966</v>
      </c>
      <c r="L14" s="7">
        <f t="shared" si="4"/>
        <v>25862</v>
      </c>
      <c r="M14" s="11">
        <f t="shared" si="4"/>
        <v>-3.464542572113527E-2</v>
      </c>
    </row>
    <row r="15" spans="1:17" s="19" customFormat="1" ht="13.5" customHeight="1">
      <c r="A15" s="6" t="s">
        <v>78</v>
      </c>
      <c r="B15" s="7">
        <v>28172</v>
      </c>
      <c r="C15" s="7">
        <v>30495</v>
      </c>
      <c r="D15" s="11">
        <f t="shared" si="2"/>
        <v>-7.6176422364321983E-2</v>
      </c>
      <c r="J15" s="6" t="s">
        <v>47</v>
      </c>
      <c r="K15" s="7">
        <f t="shared" si="3"/>
        <v>28172</v>
      </c>
      <c r="L15" s="7">
        <f t="shared" si="4"/>
        <v>30495</v>
      </c>
      <c r="M15" s="11">
        <f t="shared" si="4"/>
        <v>-7.6176422364321983E-2</v>
      </c>
    </row>
    <row r="16" spans="1:17" s="19" customFormat="1" ht="13.5" customHeight="1">
      <c r="A16" s="6" t="s">
        <v>79</v>
      </c>
      <c r="B16" s="7">
        <v>14377</v>
      </c>
      <c r="C16" s="7">
        <v>14477</v>
      </c>
      <c r="D16" s="11">
        <f t="shared" si="2"/>
        <v>-6.9075084616978533E-3</v>
      </c>
      <c r="J16" s="6" t="s">
        <v>48</v>
      </c>
      <c r="K16" s="7">
        <f t="shared" si="3"/>
        <v>14377</v>
      </c>
      <c r="L16" s="7">
        <f t="shared" si="4"/>
        <v>14477</v>
      </c>
      <c r="M16" s="11">
        <f t="shared" si="4"/>
        <v>-6.9075084616978533E-3</v>
      </c>
    </row>
    <row r="17" spans="1:17" s="19" customFormat="1" ht="13.5" customHeight="1">
      <c r="A17" s="6" t="s">
        <v>49</v>
      </c>
      <c r="B17" s="7">
        <v>13818</v>
      </c>
      <c r="C17" s="7">
        <v>13749</v>
      </c>
      <c r="D17" s="11">
        <f t="shared" si="2"/>
        <v>5.0185468034038561E-3</v>
      </c>
      <c r="J17" s="6" t="s">
        <v>49</v>
      </c>
      <c r="K17" s="7">
        <f t="shared" si="3"/>
        <v>13818</v>
      </c>
      <c r="L17" s="7">
        <f t="shared" si="4"/>
        <v>13749</v>
      </c>
      <c r="M17" s="11">
        <f t="shared" si="4"/>
        <v>5.0185468034038561E-3</v>
      </c>
    </row>
    <row r="18" spans="1:17" s="26" customFormat="1" ht="13.5" customHeight="1">
      <c r="A18" s="23" t="s">
        <v>80</v>
      </c>
      <c r="B18" s="24">
        <f>+SUM(B13:B17)</f>
        <v>136805</v>
      </c>
      <c r="C18" s="24">
        <f>+SUM(C13:C17)</f>
        <v>139162</v>
      </c>
      <c r="D18" s="25">
        <f t="shared" si="2"/>
        <v>-1.6937094896595339E-2</v>
      </c>
      <c r="J18" s="23" t="s">
        <v>80</v>
      </c>
      <c r="K18" s="24">
        <f t="shared" si="3"/>
        <v>136805</v>
      </c>
      <c r="L18" s="24">
        <f t="shared" si="4"/>
        <v>139162</v>
      </c>
      <c r="M18" s="25">
        <f t="shared" si="4"/>
        <v>-1.6937094896595339E-2</v>
      </c>
    </row>
    <row r="19" spans="1:17" ht="13.5" customHeight="1">
      <c r="A19" s="16" t="s">
        <v>81</v>
      </c>
      <c r="B19" s="27"/>
      <c r="C19" s="27"/>
      <c r="D19" s="28"/>
      <c r="J19" s="16" t="s">
        <v>82</v>
      </c>
      <c r="K19" s="27"/>
      <c r="L19" s="27"/>
      <c r="M19" s="28"/>
    </row>
    <row r="20" spans="1:17" s="19" customFormat="1" ht="13.5" customHeight="1">
      <c r="A20" s="6" t="s">
        <v>83</v>
      </c>
      <c r="B20" s="7">
        <v>103864</v>
      </c>
      <c r="C20" s="8">
        <v>106164</v>
      </c>
      <c r="D20" s="11">
        <f t="shared" ref="D20:D26" si="5">+B20/C20-1</f>
        <v>-2.1664594401115234E-2</v>
      </c>
      <c r="E20" s="3"/>
      <c r="F20" s="7"/>
      <c r="G20" s="8"/>
      <c r="H20" s="11"/>
      <c r="I20" s="2"/>
      <c r="J20" s="6" t="s">
        <v>84</v>
      </c>
      <c r="K20" s="7">
        <f>+B20</f>
        <v>103864</v>
      </c>
      <c r="L20" s="7">
        <f t="shared" ref="L20:M26" si="6">+C20</f>
        <v>106164</v>
      </c>
      <c r="M20" s="11">
        <f t="shared" si="6"/>
        <v>-2.1664594401115234E-2</v>
      </c>
      <c r="N20" s="1"/>
      <c r="O20" s="29"/>
      <c r="P20" s="29"/>
      <c r="Q20" s="30"/>
    </row>
    <row r="21" spans="1:17" s="19" customFormat="1" ht="13.5" customHeight="1">
      <c r="A21" s="6" t="s">
        <v>85</v>
      </c>
      <c r="B21" s="7">
        <v>12434</v>
      </c>
      <c r="C21" s="8">
        <v>12578</v>
      </c>
      <c r="D21" s="11">
        <f t="shared" si="5"/>
        <v>-1.1448560979487987E-2</v>
      </c>
      <c r="E21" s="3"/>
      <c r="F21" s="7"/>
      <c r="G21" s="8"/>
      <c r="H21" s="11"/>
      <c r="I21" s="2"/>
      <c r="J21" s="6" t="s">
        <v>51</v>
      </c>
      <c r="K21" s="7">
        <f t="shared" ref="K21:K26" si="7">+B21</f>
        <v>12434</v>
      </c>
      <c r="L21" s="7">
        <f t="shared" si="6"/>
        <v>12578</v>
      </c>
      <c r="M21" s="11">
        <f t="shared" si="6"/>
        <v>-1.1448560979487987E-2</v>
      </c>
      <c r="N21" s="1"/>
      <c r="O21" s="29"/>
      <c r="P21" s="29"/>
      <c r="Q21" s="30"/>
    </row>
    <row r="22" spans="1:17" s="19" customFormat="1" ht="13.5" customHeight="1">
      <c r="A22" s="6" t="s">
        <v>86</v>
      </c>
      <c r="B22" s="7">
        <v>13589</v>
      </c>
      <c r="C22" s="8">
        <v>13465</v>
      </c>
      <c r="D22" s="11">
        <f t="shared" si="5"/>
        <v>9.2090605272929782E-3</v>
      </c>
      <c r="E22" s="3"/>
      <c r="F22" s="7"/>
      <c r="G22" s="8"/>
      <c r="H22" s="11"/>
      <c r="I22" s="2"/>
      <c r="J22" s="6" t="s">
        <v>52</v>
      </c>
      <c r="K22" s="7">
        <f t="shared" si="7"/>
        <v>13589</v>
      </c>
      <c r="L22" s="7">
        <f t="shared" si="6"/>
        <v>13465</v>
      </c>
      <c r="M22" s="11">
        <f t="shared" si="6"/>
        <v>9.2090605272929782E-3</v>
      </c>
      <c r="N22" s="1"/>
      <c r="O22" s="29"/>
      <c r="P22" s="29"/>
      <c r="Q22" s="30"/>
    </row>
    <row r="23" spans="1:17" s="19" customFormat="1" ht="13.5" customHeight="1">
      <c r="A23" s="6" t="s">
        <v>87</v>
      </c>
      <c r="B23" s="7">
        <v>1068</v>
      </c>
      <c r="C23" s="8">
        <v>1150</v>
      </c>
      <c r="D23" s="11">
        <f t="shared" si="5"/>
        <v>-7.1304347826086967E-2</v>
      </c>
      <c r="E23" s="3"/>
      <c r="F23" s="7"/>
      <c r="G23" s="8"/>
      <c r="H23" s="11"/>
      <c r="I23" s="2"/>
      <c r="J23" s="6" t="s">
        <v>53</v>
      </c>
      <c r="K23" s="7">
        <f t="shared" si="7"/>
        <v>1068</v>
      </c>
      <c r="L23" s="7">
        <f t="shared" si="6"/>
        <v>1150</v>
      </c>
      <c r="M23" s="11">
        <f t="shared" si="6"/>
        <v>-7.1304347826086967E-2</v>
      </c>
      <c r="N23" s="1"/>
      <c r="O23" s="29"/>
      <c r="P23" s="29"/>
      <c r="Q23" s="30"/>
    </row>
    <row r="24" spans="1:17" s="19" customFormat="1" ht="13.5" customHeight="1">
      <c r="A24" s="6" t="s">
        <v>88</v>
      </c>
      <c r="B24" s="7">
        <v>1279</v>
      </c>
      <c r="C24" s="8">
        <v>1176</v>
      </c>
      <c r="D24" s="11">
        <f t="shared" si="5"/>
        <v>8.7585034013605512E-2</v>
      </c>
      <c r="E24" s="3"/>
      <c r="F24" s="7"/>
      <c r="G24" s="8"/>
      <c r="H24" s="11"/>
      <c r="I24" s="2"/>
      <c r="J24" s="6" t="s">
        <v>54</v>
      </c>
      <c r="K24" s="7">
        <f t="shared" si="7"/>
        <v>1279</v>
      </c>
      <c r="L24" s="7">
        <f t="shared" si="6"/>
        <v>1176</v>
      </c>
      <c r="M24" s="11">
        <f t="shared" si="6"/>
        <v>8.7585034013605512E-2</v>
      </c>
      <c r="N24" s="1"/>
      <c r="O24" s="29"/>
      <c r="P24" s="29"/>
      <c r="Q24" s="30"/>
    </row>
    <row r="25" spans="1:17" s="19" customFormat="1" ht="13.5" customHeight="1">
      <c r="A25" s="6" t="s">
        <v>89</v>
      </c>
      <c r="B25" s="7">
        <v>4571</v>
      </c>
      <c r="C25" s="8">
        <v>4629</v>
      </c>
      <c r="D25" s="11">
        <f t="shared" si="5"/>
        <v>-1.2529704039749401E-2</v>
      </c>
      <c r="E25" s="3"/>
      <c r="F25" s="7"/>
      <c r="G25" s="8"/>
      <c r="H25" s="11"/>
      <c r="I25" s="2"/>
      <c r="J25" s="6" t="s">
        <v>90</v>
      </c>
      <c r="K25" s="7">
        <f t="shared" si="7"/>
        <v>4571</v>
      </c>
      <c r="L25" s="7">
        <f t="shared" si="6"/>
        <v>4629</v>
      </c>
      <c r="M25" s="11">
        <f t="shared" si="6"/>
        <v>-1.2529704039749401E-2</v>
      </c>
      <c r="N25" s="1"/>
      <c r="O25" s="29"/>
      <c r="P25" s="29"/>
      <c r="Q25" s="30"/>
    </row>
    <row r="26" spans="1:17" s="26" customFormat="1" ht="13.5" customHeight="1">
      <c r="A26" s="23" t="s">
        <v>80</v>
      </c>
      <c r="B26" s="24">
        <f>+SUM(B20:B25)</f>
        <v>136805</v>
      </c>
      <c r="C26" s="24">
        <f>+SUM(C20:C25)</f>
        <v>139162</v>
      </c>
      <c r="D26" s="25">
        <f t="shared" si="5"/>
        <v>-1.6937094896595339E-2</v>
      </c>
      <c r="E26" s="15"/>
      <c r="F26" s="24"/>
      <c r="G26" s="31"/>
      <c r="H26" s="25"/>
      <c r="I26" s="32"/>
      <c r="J26" s="23" t="s">
        <v>80</v>
      </c>
      <c r="K26" s="24">
        <f t="shared" si="7"/>
        <v>136805</v>
      </c>
      <c r="L26" s="24">
        <f t="shared" si="6"/>
        <v>139162</v>
      </c>
      <c r="M26" s="25">
        <f t="shared" si="6"/>
        <v>-1.6937094896595339E-2</v>
      </c>
      <c r="N26" s="33"/>
      <c r="O26" s="34"/>
      <c r="P26" s="34"/>
      <c r="Q26" s="35"/>
    </row>
    <row r="27" spans="1:17">
      <c r="A27" s="12"/>
      <c r="B27" s="36"/>
      <c r="C27" s="37"/>
      <c r="D27" s="38"/>
      <c r="I27" s="32"/>
      <c r="J27" s="12"/>
      <c r="K27" s="36"/>
      <c r="L27" s="37"/>
      <c r="M27" s="38"/>
    </row>
    <row r="30" spans="1:17">
      <c r="B30" s="39"/>
      <c r="C30" s="39"/>
      <c r="D30" s="40"/>
    </row>
    <row r="31" spans="1:17">
      <c r="B31" s="39"/>
      <c r="C31" s="39"/>
      <c r="D31" s="40"/>
    </row>
    <row r="32" spans="1:17">
      <c r="B32" s="39"/>
      <c r="C32" s="39"/>
    </row>
    <row r="33" spans="2:6">
      <c r="B33" s="39"/>
      <c r="C33" s="39"/>
    </row>
    <row r="34" spans="2:6">
      <c r="B34" s="39"/>
      <c r="C34" s="39"/>
      <c r="D34" s="40"/>
      <c r="F34" s="10"/>
    </row>
    <row r="35" spans="2:6">
      <c r="B35" s="39"/>
      <c r="C35" s="39"/>
      <c r="D35" s="40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customXml/itemProps2.xml><?xml version="1.0" encoding="utf-8"?>
<ds:datastoreItem xmlns:ds="http://schemas.openxmlformats.org/officeDocument/2006/customXml" ds:itemID="{8C91EB9B-EC4A-4ED9-8E4F-08D6809BC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EBITDA</vt:lpstr>
      <vt:lpstr>EERR Resumen</vt:lpstr>
      <vt:lpstr>EERR Q</vt:lpstr>
      <vt:lpstr>EERR x UN</vt:lpstr>
      <vt:lpstr>EEFF x País Q</vt:lpstr>
      <vt:lpstr>Balance x Pais</vt:lpstr>
      <vt:lpstr>Balance Resumen</vt:lpstr>
      <vt:lpstr>dotacion y $ local</vt:lpstr>
      <vt:lpstr>Flujo</vt:lpstr>
      <vt:lpstr>Ratios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Guarda Madriaza, Andres</cp:lastModifiedBy>
  <cp:revision/>
  <dcterms:created xsi:type="dcterms:W3CDTF">2013-02-20T20:38:15Z</dcterms:created>
  <dcterms:modified xsi:type="dcterms:W3CDTF">2024-11-06T09:34:29Z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0x01010018374C677858444E8AA0BB8BB0D0ED25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