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3Q/Investor Kit/ESP/"/>
    </mc:Choice>
  </mc:AlternateContent>
  <xr:revisionPtr revIDLastSave="15313" documentId="11_0A4909CFCB9185933808EB4EDF6C648737CE3C1B" xr6:coauthVersionLast="47" xr6:coauthVersionMax="47" xr10:uidLastSave="{259EF1DF-1A7C-47DD-A29C-1C0170B5280A}"/>
  <bookViews>
    <workbookView xWindow="28690" yWindow="-110" windowWidth="24220" windowHeight="13120" tabRatio="906" activeTab="10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7.1" sheetId="400" r:id="rId7"/>
    <sheet name="NOTA 17.2 " sheetId="435" r:id="rId8"/>
    <sheet name="NOTA 17.3" sheetId="447" r:id="rId9"/>
    <sheet name="NOTA 17.6" sheetId="448" r:id="rId10"/>
    <sheet name="NOTA 25" sheetId="453" r:id="rId11"/>
  </sheets>
  <externalReferences>
    <externalReference r:id="rId12"/>
  </externalReferences>
  <definedNames>
    <definedName name="_xlnm._FilterDatabase" localSheetId="9" hidden="1">'NOTA 17.6'!$B$5:$M$19</definedName>
    <definedName name="AAA" localSheetId="1">ACTIVOS!AAA</definedName>
    <definedName name="AAA" localSheetId="7">'NOTA 17.2 '!AAA</definedName>
    <definedName name="AAA" localSheetId="8">'NOTA 17.3'!AAA</definedName>
    <definedName name="AAA" localSheetId="9">'NOTA 17.6'!AAA</definedName>
    <definedName name="AAA" localSheetId="10">'NOTA 25'!AAA</definedName>
    <definedName name="AAA">[0]!AAA</definedName>
    <definedName name="acum2" localSheetId="1">ACTIVOS!acum2</definedName>
    <definedName name="acum2" localSheetId="7">'NOTA 17.2 '!acum2</definedName>
    <definedName name="acum2" localSheetId="8">'NOTA 17.3'!acum2</definedName>
    <definedName name="acum2" localSheetId="9">'NOTA 17.6'!acum2</definedName>
    <definedName name="acum2" localSheetId="10">'NOTA 25'!acum2</definedName>
    <definedName name="acum2">[0]!acum2</definedName>
    <definedName name="acumulada" localSheetId="1">ACTIVOS!acumulada</definedName>
    <definedName name="acumulada" localSheetId="7">'NOTA 17.2 '!acumulada</definedName>
    <definedName name="acumulada" localSheetId="8">'NOTA 17.3'!acumulada</definedName>
    <definedName name="acumulada" localSheetId="9">'NOTA 17.6'!acumulada</definedName>
    <definedName name="acumulada" localSheetId="10">'NOTA 25'!acumulada</definedName>
    <definedName name="acumulada">[0]!acumulada</definedName>
    <definedName name="alex" localSheetId="1">ACTIVOS!alex</definedName>
    <definedName name="alex" localSheetId="7">'NOTA 17.2 '!alex</definedName>
    <definedName name="alex" localSheetId="8">'NOTA 17.3'!alex</definedName>
    <definedName name="alex" localSheetId="9">'NOTA 17.6'!alex</definedName>
    <definedName name="alex" localSheetId="10">'NOTA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5">'FLUJO DIRECTO'!$B$2:$E$16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'NOTA 25'!$A$90:$D$103</definedName>
    <definedName name="_xlnm.Print_Area" localSheetId="2">PASIVOS!$B$2:$E$31</definedName>
    <definedName name="_xlnm.Print_Area" localSheetId="4">PATRIMONIO!$A$1:$R$16</definedName>
    <definedName name="_xlnm.Print_Area" localSheetId="3">RESULTADO!$B$2:$C$69</definedName>
    <definedName name="_xlnm.Print_Area">#REF!</definedName>
    <definedName name="asda" localSheetId="1">ACTIVOS!asda</definedName>
    <definedName name="asda" localSheetId="7">'NOTA 17.2 '!asda</definedName>
    <definedName name="asda" localSheetId="8">'NOTA 17.3'!asda</definedName>
    <definedName name="asda" localSheetId="9">'NOTA 17.6'!asda</definedName>
    <definedName name="asda" localSheetId="10">'NOTA 25'!asda</definedName>
    <definedName name="asda">[0]!asda</definedName>
    <definedName name="asdas" localSheetId="1">ACTIVOS!asdas</definedName>
    <definedName name="asdas" localSheetId="7">'NOTA 17.2 '!asdas</definedName>
    <definedName name="asdas" localSheetId="8">'NOTA 17.3'!asdas</definedName>
    <definedName name="asdas" localSheetId="9">'NOTA 17.6'!asdas</definedName>
    <definedName name="asdas" localSheetId="10">'NOTA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ACTIVOS!BAL</definedName>
    <definedName name="BAL" localSheetId="7">'NOTA 17.2 '!BAL</definedName>
    <definedName name="BAL" localSheetId="8">'NOTA 17.3'!BAL</definedName>
    <definedName name="BAL" localSheetId="9">'NOTA 17.6'!BAL</definedName>
    <definedName name="BAL" localSheetId="10">'NOTA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ACTIVOS!DESPFIN</definedName>
    <definedName name="DESPFIN" localSheetId="7">'NOTA 17.2 '!DESPFIN</definedName>
    <definedName name="DESPFIN" localSheetId="8">'NOTA 17.3'!DESPFIN</definedName>
    <definedName name="DESPFIN" localSheetId="9">'NOTA 17.6'!DESPFIN</definedName>
    <definedName name="DESPFIN" localSheetId="10">'NOTA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ACTIVOS!FF</definedName>
    <definedName name="FF" localSheetId="7">'NOTA 17.2 '!FF</definedName>
    <definedName name="FF" localSheetId="8">'NOTA 17.3'!FF</definedName>
    <definedName name="FF" localSheetId="9">'NOTA 17.6'!FF</definedName>
    <definedName name="FF" localSheetId="10">'NOTA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7">'NOTA 17.2 '!IRP</definedName>
    <definedName name="IRP" localSheetId="8">'NOTA 17.3'!IRP</definedName>
    <definedName name="IRP" localSheetId="9">'NOTA 17.6'!IRP</definedName>
    <definedName name="IRP" localSheetId="10">'NOTA 25'!IRP</definedName>
    <definedName name="IRP">[0]!IRP</definedName>
    <definedName name="kok" localSheetId="1">ACTIVOS!kok</definedName>
    <definedName name="kok" localSheetId="7">'NOTA 17.2 '!kok</definedName>
    <definedName name="kok" localSheetId="8">'NOTA 17.3'!kok</definedName>
    <definedName name="kok" localSheetId="9">'NOTA 17.6'!kok</definedName>
    <definedName name="kok" localSheetId="10">'NOTA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7">'NOTA 17.2 '!PRINT</definedName>
    <definedName name="PRINT" localSheetId="8">'NOTA 17.3'!PRINT</definedName>
    <definedName name="PRINT" localSheetId="9">'NOTA 17.6'!PRINT</definedName>
    <definedName name="PRINT" localSheetId="10">'NOTA 25'!PRINT</definedName>
    <definedName name="PRINT">[0]!PRINT</definedName>
    <definedName name="RES" localSheetId="1">ACTIVOS!RES</definedName>
    <definedName name="RES" localSheetId="7">'NOTA 17.2 '!RES</definedName>
    <definedName name="RES" localSheetId="8">'NOTA 17.3'!RES</definedName>
    <definedName name="RES" localSheetId="9">'NOTA 17.6'!RES</definedName>
    <definedName name="RES" localSheetId="10">'NOTA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ACTIVOS!uhu</definedName>
    <definedName name="uhu" localSheetId="7">'NOTA 17.2 '!uhu</definedName>
    <definedName name="uhu" localSheetId="8">'NOTA 17.3'!uhu</definedName>
    <definedName name="uhu" localSheetId="9">'NOTA 17.6'!uhu</definedName>
    <definedName name="uhu" localSheetId="10">'NOTA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7">'NOTA 17.2 '!ZEROFIN.DESPFIN</definedName>
    <definedName name="ZEROFIN.DESPFIN" localSheetId="8">'NOTA 17.3'!ZEROFIN.DESPFIN</definedName>
    <definedName name="ZEROFIN.DESPFIN" localSheetId="9">'NOTA 17.6'!ZEROFIN.DESPFIN</definedName>
    <definedName name="ZEROFIN.DESPFIN" localSheetId="10">'NOTA 25'!ZEROFIN.DESPFIN</definedName>
    <definedName name="ZEROFIN.DESPFIN">[0]!ZEROFIN.DESPFIN</definedName>
    <definedName name="ZEROFIN.ZEROFIN" localSheetId="1">ACTIVOS!ZEROFIN.ZEROFIN</definedName>
    <definedName name="ZEROFIN.ZEROFIN" localSheetId="7">'NOTA 17.2 '!ZEROFIN.ZEROFIN</definedName>
    <definedName name="ZEROFIN.ZEROFIN" localSheetId="8">'NOTA 17.3'!ZEROFIN.ZEROFIN</definedName>
    <definedName name="ZEROFIN.ZEROFIN" localSheetId="9">'NOTA 17.6'!ZEROFIN.ZEROFIN</definedName>
    <definedName name="ZEROFIN.ZEROFIN" localSheetId="10">'NOTA 25'!ZEROFIN.ZEROFIN</definedName>
    <definedName name="ZEROFIN.ZEROFIN">[0]!ZEROFIN.ZEROFIN</definedName>
    <definedName name="zerofin1" localSheetId="1">ACTIVOS!zerofin1</definedName>
    <definedName name="zerofin1" localSheetId="7">'NOTA 17.2 '!zerofin1</definedName>
    <definedName name="zerofin1" localSheetId="8">'NOTA 17.3'!zerofin1</definedName>
    <definedName name="zerofin1" localSheetId="9">'NOTA 17.6'!zerofin1</definedName>
    <definedName name="zerofin1" localSheetId="10">'NOTA 25'!zerofin1</definedName>
    <definedName name="zerofin1">[0]!zerofin1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96" l="1"/>
  <c r="D29" i="296"/>
  <c r="C45" i="296"/>
  <c r="D18" i="430" l="1"/>
  <c r="D52" i="453" l="1"/>
  <c r="E52" i="453"/>
  <c r="O47" i="435" l="1"/>
  <c r="N47" i="435"/>
  <c r="M47" i="435"/>
  <c r="L47" i="435"/>
  <c r="I47" i="435"/>
  <c r="K47" i="435"/>
  <c r="J47" i="435"/>
  <c r="C44" i="453"/>
  <c r="D100" i="453"/>
  <c r="D44" i="453"/>
  <c r="C52" i="453"/>
  <c r="C89" i="453"/>
  <c r="I20" i="435"/>
  <c r="L20" i="447"/>
  <c r="F44" i="453"/>
  <c r="N20" i="435"/>
  <c r="E44" i="453"/>
  <c r="F52" i="453"/>
  <c r="O20" i="435"/>
  <c r="E89" i="453"/>
  <c r="K20" i="435"/>
  <c r="M20" i="435"/>
  <c r="F11" i="453"/>
  <c r="F35" i="453"/>
  <c r="L20" i="435"/>
  <c r="E11" i="453"/>
  <c r="E35" i="453"/>
  <c r="K20" i="447"/>
  <c r="K40" i="447"/>
  <c r="D11" i="453"/>
  <c r="D35" i="453"/>
  <c r="D89" i="453"/>
  <c r="C100" i="453"/>
  <c r="J20" i="435"/>
  <c r="L40" i="447"/>
  <c r="C11" i="453"/>
  <c r="C35" i="453"/>
  <c r="F89" i="453"/>
  <c r="E100" i="453"/>
  <c r="F100" i="453"/>
  <c r="D19" i="293" l="1"/>
  <c r="E19" i="293"/>
  <c r="E18" i="430" l="1"/>
  <c r="D31" i="430"/>
  <c r="E31" i="430"/>
  <c r="E32" i="430" l="1"/>
  <c r="D32" i="430"/>
  <c r="F25" i="448"/>
  <c r="L24" i="447"/>
  <c r="K24" i="447"/>
  <c r="L1" i="448" l="1"/>
  <c r="E30" i="293"/>
  <c r="D30" i="293"/>
  <c r="D31" i="293" l="1"/>
  <c r="E31" i="293"/>
  <c r="E15" i="400"/>
  <c r="F15" i="400"/>
  <c r="C15" i="400" l="1"/>
  <c r="D15" i="400"/>
</calcChain>
</file>

<file path=xl/sharedStrings.xml><?xml version="1.0" encoding="utf-8"?>
<sst xmlns="http://schemas.openxmlformats.org/spreadsheetml/2006/main" count="871" uniqueCount="364">
  <si>
    <t>Pasivos por impuestos corrientes, no corrientes</t>
  </si>
  <si>
    <t>Activos por impuestos corrientes, no corrientes</t>
  </si>
  <si>
    <t>Revalúo de propiedades de inversión</t>
  </si>
  <si>
    <t>Otros ingresos</t>
  </si>
  <si>
    <t>Recuperación de comisiones</t>
  </si>
  <si>
    <t>Costo mercaderías vendidas</t>
  </si>
  <si>
    <t>Inventarios corrientes</t>
  </si>
  <si>
    <t>Activos por impuestos corrientes, corrientes</t>
  </si>
  <si>
    <t>Pasivos por impuestos corrientes, corrientes</t>
  </si>
  <si>
    <t>Resultado integral total</t>
  </si>
  <si>
    <t>Resultado integral atribuible a participaciones no controladoras</t>
  </si>
  <si>
    <t>Otros activos no financieros corrientes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</si>
  <si>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</si>
  <si>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</si>
  <si>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</si>
  <si>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</si>
  <si>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</si>
  <si>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</si>
  <si>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</si>
  <si>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</si>
  <si>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</si>
  <si>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</si>
  <si>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Otros activos financieros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</si>
  <si>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</si>
  <si>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</si>
  <si>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</si>
  <si>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</si>
  <si>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</si>
  <si>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</si>
  <si>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Activos corrientes totales</t>
  </si>
  <si>
    <t>M$</t>
  </si>
  <si>
    <t>Nota</t>
  </si>
  <si>
    <t>ACTIVOS CORRIENTES</t>
  </si>
  <si>
    <t>ACTIVOS NO CORRIENTES</t>
  </si>
  <si>
    <t>TOTAL ACTIVOS</t>
  </si>
  <si>
    <t>Otras Ganancias (Pérdidas)</t>
  </si>
  <si>
    <t>Otros pasivos no financieros corrientes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</si>
  <si>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</si>
  <si>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</si>
  <si>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</si>
  <si>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</si>
  <si>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</si>
  <si>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</si>
  <si>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</si>
  <si>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</si>
  <si>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</si>
  <si>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</si>
  <si>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</si>
  <si>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</si>
  <si>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</si>
  <si>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</si>
  <si>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</si>
  <si>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</si>
  <si>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</si>
  <si>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</si>
  <si>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</si>
  <si>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</si>
  <si>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Ganancia (pérdida), atribuible a los propietarios de la controladora</t>
  </si>
  <si>
    <t>Ganancia (pérdida), atribuible a participaciones no controladoras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</si>
  <si>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</si>
  <si>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</si>
  <si>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</si>
  <si>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</si>
  <si>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</si>
  <si>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</si>
  <si>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Ganancia (Pérdida)</t>
  </si>
  <si>
    <t>Gastos de administración</t>
  </si>
  <si>
    <t>Activos por impuestos diferidos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</si>
  <si>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</si>
  <si>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</si>
  <si>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</si>
  <si>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</si>
  <si>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</si>
  <si>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</si>
  <si>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</si>
  <si>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</si>
  <si>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Ganancias (pérdida) diluida por acción procedente de operaciones continuadas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</si>
  <si>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</si>
  <si>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</si>
  <si>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</si>
  <si>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</si>
  <si>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</si>
  <si>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</si>
  <si>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</si>
  <si>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</si>
  <si>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</si>
  <si>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</si>
  <si>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</si>
  <si>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</si>
  <si>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</si>
  <si>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</si>
  <si>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</si>
  <si>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</si>
  <si>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</si>
  <si>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</si>
  <si>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</si>
  <si>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</si>
  <si>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</si>
  <si>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</si>
  <si>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</si>
  <si>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Ganancia (pérdida) procedente de operaciones continuadas</t>
  </si>
  <si>
    <t>Ganancia (pérdida) por acción básica en operaciones continuadas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</si>
  <si>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</si>
  <si>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</si>
  <si>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</si>
  <si>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</si>
  <si>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</si>
  <si>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</si>
  <si>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</si>
  <si>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</si>
  <si>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</si>
  <si>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Efectivo y equivalentes al efectivo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</si>
  <si>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</si>
  <si>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</si>
  <si>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</si>
  <si>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</si>
  <si>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</si>
  <si>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</si>
  <si>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>Deuda M. Rodríguez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</si>
  <si>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</si>
  <si>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</si>
  <si>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</si>
  <si>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</si>
  <si>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</si>
  <si>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>Otras provisiones no corrientes</t>
  </si>
  <si>
    <t>Cuentas comerciales por pagar y otras cuentas por pagar no corrientes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</si>
  <si>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</si>
  <si>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</si>
  <si>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</si>
  <si>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</si>
  <si>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</si>
  <si>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</si>
  <si>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</si>
  <si>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</si>
  <si>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</si>
  <si>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</si>
  <si>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</si>
  <si>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</si>
  <si>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 xml:space="preserve">Argentina - Economía hiperinflacionaria </t>
  </si>
  <si>
    <t xml:space="preserve">Argentina - Conversión de Moneda </t>
  </si>
  <si>
    <t>Pasivos por arrendamientos, corrientes</t>
  </si>
  <si>
    <t>Pasivos por arrendamientos no corrientes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</si>
  <si>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</si>
  <si>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</si>
  <si>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</si>
  <si>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</si>
  <si>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</si>
  <si>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</si>
  <si>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</si>
  <si>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</si>
  <si>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</si>
  <si>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</si>
  <si>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</si>
  <si>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Bonos largo plazo</t>
  </si>
  <si>
    <t>Variaciones Derivados Especulativos</t>
  </si>
  <si>
    <t>Otros activos financieros (cobertura)</t>
  </si>
  <si>
    <t>Costo de ventas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</si>
  <si>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</si>
  <si>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</si>
  <si>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</si>
  <si>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</si>
  <si>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</si>
  <si>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</si>
  <si>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</si>
  <si>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</si>
  <si>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</si>
  <si>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</si>
  <si>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</si>
  <si>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</si>
  <si>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</si>
  <si>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</si>
  <si>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</si>
  <si>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</si>
  <si>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</si>
  <si>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</si>
  <si>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</si>
  <si>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</si>
  <si>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</si>
  <si>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</si>
  <si>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</si>
  <si>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</si>
  <si>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</si>
  <si>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</si>
  <si>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</si>
  <si>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</si>
  <si>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</si>
  <si>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</si>
  <si>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</si>
  <si>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</si>
  <si>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</si>
  <si>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</si>
  <si>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</si>
  <si>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</si>
  <si>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</si>
  <si>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</si>
  <si>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</si>
  <si>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</si>
  <si>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</si>
  <si>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</si>
  <si>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</si>
  <si>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</si>
  <si>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</si>
  <si>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</si>
  <si>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</si>
  <si>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</si>
  <si>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</si>
  <si>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</si>
  <si>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</si>
  <si>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</si>
  <si>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</si>
  <si>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</si>
  <si>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</si>
  <si>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</si>
  <si>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</si>
  <si>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</si>
  <si>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</si>
  <si>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</si>
  <si>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</si>
  <si>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</si>
  <si>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</si>
  <si>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</si>
  <si>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</si>
  <si>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</si>
  <si>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</si>
  <si>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</si>
  <si>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</si>
  <si>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</si>
  <si>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</si>
  <si>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</si>
  <si>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</si>
  <si>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</si>
  <si>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</si>
  <si>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</si>
  <si>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</si>
  <si>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</si>
  <si>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</si>
  <si>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</si>
  <si>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</si>
  <si>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</si>
  <si>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</si>
  <si>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</si>
  <si>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</si>
  <si>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</si>
  <si>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</si>
  <si>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</si>
  <si>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</si>
  <si>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</si>
  <si>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</si>
  <si>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</si>
  <si>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</si>
  <si>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</si>
  <si>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>NOTA 25</t>
  </si>
  <si>
    <t xml:space="preserve">Otras obligaciones financieras - Otros </t>
  </si>
  <si>
    <t>Otros activos financieros TFM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</si>
  <si>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</si>
  <si>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</si>
  <si>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</si>
  <si>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</si>
  <si>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</si>
  <si>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</si>
  <si>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</si>
  <si>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ESTADO INTERMEDIO DE SITUACION FINANCIERA CONSOLIDADO</t>
  </si>
  <si>
    <t>Reducción de Capital</t>
  </si>
  <si>
    <t>Pagos por adquirir o rescatar las acciones de la entidad</t>
  </si>
  <si>
    <t>Importes procedentes de préstamos de largo plazo</t>
  </si>
  <si>
    <t>Argentina - Economía hiperinflacionaria</t>
  </si>
  <si>
    <t>Provisiones no corrientes por beneficios a los empleados</t>
  </si>
  <si>
    <t>Corriente al 31/12/2023</t>
  </si>
  <si>
    <t>Saldo final al 31/12/2023</t>
  </si>
  <si>
    <t>Reembolsos/Pagos de colaterales</t>
  </si>
  <si>
    <t>Fair Value de Derivados y Deuda</t>
  </si>
  <si>
    <t>Gastos (Ingresos) por derivados de cobertura</t>
  </si>
  <si>
    <t xml:space="preserve">ESTADO INTERMEDIO CONSOLIDADO DE RESULTADOS  </t>
  </si>
  <si>
    <t>01/01/2024 al</t>
  </si>
  <si>
    <t>ESTADO INTERMEDIO CONSOLIDADO DE RESULTADOS INTEGRALES</t>
  </si>
  <si>
    <t xml:space="preserve">ESTADO INTERMEDIO CONSOLIDADO DE CAMBIOS EN EL PATRIMONIO </t>
  </si>
  <si>
    <t xml:space="preserve">ESTADO INTERMEDIO CONSOLIDADO DE FLUJOS DE EFECTIVO </t>
  </si>
  <si>
    <t>Saldo al  31/12/2023</t>
  </si>
  <si>
    <t>Saldo inicial al 01/01/2024</t>
  </si>
  <si>
    <t>Otros cambios distintos de flujos de efectivo</t>
  </si>
  <si>
    <t>Combinación de Negocios (*)</t>
  </si>
  <si>
    <t>Patrimonio previamente reportado 01/01/2024</t>
  </si>
  <si>
    <t>Al 31 de diciembre de 2023</t>
  </si>
  <si>
    <t>Chile</t>
  </si>
  <si>
    <t>O-E</t>
  </si>
  <si>
    <t>BANK OF AMERICA</t>
  </si>
  <si>
    <t>USD</t>
  </si>
  <si>
    <t>Unica al final</t>
  </si>
  <si>
    <t>Mensual</t>
  </si>
  <si>
    <t>97.030.000-7</t>
  </si>
  <si>
    <t>BANCO ESTADO CHILE S.A.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</si>
  <si>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</si>
  <si>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</si>
  <si>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</si>
  <si>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</si>
  <si>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</si>
  <si>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</si>
  <si>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</si>
  <si>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</si>
  <si>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</si>
  <si>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</si>
  <si>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</si>
  <si>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BANCO DAVIVIENDA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</si>
  <si>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</si>
  <si>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</si>
  <si>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</si>
  <si>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</si>
  <si>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</si>
  <si>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</si>
  <si>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</si>
  <si>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</si>
  <si>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</si>
  <si>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</si>
  <si>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</si>
  <si>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</si>
  <si>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</si>
  <si>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</si>
  <si>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</si>
  <si>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</si>
  <si>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</si>
  <si>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</si>
  <si>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</si>
  <si>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</si>
  <si>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</si>
  <si>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</si>
  <si>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</si>
  <si>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</si>
  <si>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</si>
  <si>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BCSSA - A</t>
  </si>
  <si>
    <t>BCSSA - B</t>
  </si>
  <si>
    <t>BCSSA - C</t>
  </si>
  <si>
    <t>BCSSA - E</t>
  </si>
  <si>
    <t>NACIONAL</t>
  </si>
  <si>
    <t>EXTRANJERO</t>
  </si>
  <si>
    <t>01/07/2024 al</t>
  </si>
  <si>
    <t>01/07/2023 al</t>
  </si>
  <si>
    <t>Por los períodos terminados al 30 de septiembre de 2024 y 2023 (no auditados)</t>
  </si>
  <si>
    <t>Por el período terminado al 30 de septiembre de 2024 (no auditado)</t>
  </si>
  <si>
    <t>Dividendos pagados</t>
  </si>
  <si>
    <t>Importes procedentes de ventas de propiedades, planta y equipo y propiedad de inversión</t>
  </si>
  <si>
    <t>Compras de propiedades, planta y equipo y propiedad de inversión</t>
  </si>
  <si>
    <t>Saldo al 30/09/2024</t>
  </si>
  <si>
    <t>97.004.000-5</t>
  </si>
  <si>
    <t>BANCO DE CHILE S.A.</t>
  </si>
  <si>
    <t>CH$</t>
  </si>
  <si>
    <t>BANCO COMAFI</t>
  </si>
  <si>
    <t>BANCO SCOTIABANK COLPATRIA</t>
  </si>
  <si>
    <t>Corriente al 30/09/2024</t>
  </si>
  <si>
    <t>Al 30 de septiembre de 2024</t>
  </si>
  <si>
    <t>3T24</t>
  </si>
  <si>
    <t>Patrimonio al  30/09/2024</t>
  </si>
  <si>
    <t>Patrimonio al  31/09/2023</t>
  </si>
  <si>
    <t>Al 30 de septiembre de 2024 (no auditado) y al 31 de diciembre de 2023</t>
  </si>
  <si>
    <t>Por el período terminado al 30 de septiembre de 2023 (no auditado)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</si>
  <si>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</si>
  <si>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</si>
  <si>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</si>
  <si>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</si>
  <si>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</si>
  <si>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</si>
  <si>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>TOTAL</t>
  </si>
  <si>
    <t>Saldo final al 30/09/2024</t>
  </si>
  <si>
    <t>Gastos (Ingresos) por deudas financieras y otros (neto)</t>
  </si>
  <si>
    <t xml:space="preserve">Resultados por unidades de reajuste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</si>
</sst>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</numFmts>
  <fonts count="163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0"/>
      <color theme="1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41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2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2" applyNumberFormat="1" applyFont="1" applyFill="1" applyBorder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175" fontId="32" fillId="53" borderId="0" xfId="314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2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2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4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5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56" fillId="49" borderId="39" xfId="0" applyFont="1" applyFill="1" applyBorder="1" applyAlignment="1">
      <alignment horizontal="center" wrapText="1"/>
    </xf>
    <xf numFmtId="0" fontId="156" fillId="49" borderId="22" xfId="0" applyFont="1" applyFill="1" applyBorder="1" applyAlignment="1">
      <alignment horizontal="center" wrapText="1"/>
    </xf>
    <xf numFmtId="0" fontId="162" fillId="0" borderId="0" xfId="0" applyFont="1"/>
    <xf numFmtId="0" fontId="161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0" fontId="156" fillId="0" borderId="0" xfId="0" applyFont="1"/>
    <xf numFmtId="0" fontId="153" fillId="0" borderId="10" xfId="0" applyFont="1" applyBorder="1" applyAlignment="1">
      <alignment vertical="center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6" applyFont="1"/>
    <xf numFmtId="0" fontId="153" fillId="0" borderId="10" xfId="3496" applyFont="1" applyBorder="1"/>
    <xf numFmtId="0" fontId="155" fillId="0" borderId="10" xfId="2871" applyFont="1" applyBorder="1"/>
    <xf numFmtId="0" fontId="155" fillId="0" borderId="0" xfId="0" applyFont="1" applyAlignment="1">
      <alignment horizontal="center"/>
    </xf>
    <xf numFmtId="0" fontId="155" fillId="0" borderId="18" xfId="0" applyFont="1" applyBorder="1" applyAlignment="1">
      <alignment horizontal="center"/>
    </xf>
    <xf numFmtId="0" fontId="156" fillId="49" borderId="39" xfId="0" applyFont="1" applyFill="1" applyBorder="1" applyAlignment="1">
      <alignment horizontal="center"/>
    </xf>
    <xf numFmtId="0" fontId="156" fillId="49" borderId="21" xfId="0" applyFont="1" applyFill="1" applyBorder="1" applyAlignment="1">
      <alignment horizontal="center"/>
    </xf>
    <xf numFmtId="0" fontId="153" fillId="0" borderId="10" xfId="309" applyFont="1" applyBorder="1"/>
    <xf numFmtId="0" fontId="153" fillId="0" borderId="43" xfId="309" applyFont="1" applyBorder="1"/>
    <xf numFmtId="0" fontId="153" fillId="0" borderId="43" xfId="309" applyFont="1" applyBorder="1" applyAlignment="1">
      <alignment horizontal="center"/>
    </xf>
    <xf numFmtId="0" fontId="157" fillId="50" borderId="43" xfId="309" applyFont="1" applyFill="1" applyBorder="1" applyAlignment="1">
      <alignment horizontal="center"/>
    </xf>
    <xf numFmtId="0" fontId="155" fillId="0" borderId="25" xfId="0" applyFont="1" applyBorder="1" applyAlignment="1">
      <alignment horizontal="center"/>
    </xf>
    <xf numFmtId="0" fontId="155" fillId="0" borderId="26" xfId="0" applyFont="1" applyBorder="1" applyAlignment="1">
      <alignment horizontal="center"/>
    </xf>
    <xf numFmtId="0" fontId="157" fillId="0" borderId="0" xfId="0" applyFont="1" applyAlignment="1">
      <alignment horizontal="center" vertical="center" wrapText="1"/>
    </xf>
    <xf numFmtId="0" fontId="157" fillId="50" borderId="10" xfId="0" applyFont="1" applyFill="1" applyBorder="1" applyAlignment="1">
      <alignment horizontal="left" vertical="center" wrapText="1"/>
    </xf>
    <xf numFmtId="0" fontId="157" fillId="50" borderId="10" xfId="316" applyFont="1" applyFill="1" applyBorder="1" applyAlignment="1">
      <alignment horizontal="left" vertical="center" wrapText="1"/>
    </xf>
    <xf numFmtId="0" fontId="153" fillId="0" borderId="0" xfId="308" applyFont="1"/>
    <xf numFmtId="0" fontId="153" fillId="0" borderId="10" xfId="308" applyFont="1" applyBorder="1"/>
    <xf numFmtId="0" fontId="153" fillId="0" borderId="10" xfId="308" applyFont="1" applyBorder="1" applyAlignment="1">
      <alignment wrapText="1"/>
    </xf>
    <xf numFmtId="175" fontId="155" fillId="0" borderId="10" xfId="3498" applyNumberFormat="1" applyFont="1" applyBorder="1"/>
    <xf numFmtId="175" fontId="157" fillId="50" borderId="10" xfId="3498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8" applyNumberFormat="1" applyFont="1" applyFill="1" applyBorder="1"/>
    <xf numFmtId="0" fontId="149" fillId="0" borderId="0" xfId="3494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0" fontId="32" fillId="0" borderId="10" xfId="3496" applyFont="1" applyBorder="1" applyAlignment="1">
      <alignment horizont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155" fillId="0" borderId="21" xfId="3498" applyNumberFormat="1" applyFont="1" applyBorder="1"/>
    <xf numFmtId="175" fontId="35" fillId="53" borderId="10" xfId="3498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2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2" applyNumberFormat="1" applyFont="1" applyFill="1" applyBorder="1" applyAlignment="1">
      <alignment vertical="center"/>
    </xf>
    <xf numFmtId="0" fontId="153" fillId="0" borderId="10" xfId="0" applyFont="1" applyBorder="1" applyAlignment="1">
      <alignment vertical="center" wrapText="1"/>
    </xf>
    <xf numFmtId="175" fontId="157" fillId="50" borderId="10" xfId="3062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2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2" applyNumberFormat="1" applyFont="1" applyFill="1" applyBorder="1" applyAlignment="1">
      <alignment vertical="center"/>
    </xf>
    <xf numFmtId="178" fontId="157" fillId="50" borderId="10" xfId="3062" applyNumberFormat="1" applyFont="1" applyFill="1" applyBorder="1" applyAlignment="1">
      <alignment vertical="center"/>
    </xf>
    <xf numFmtId="178" fontId="35" fillId="53" borderId="10" xfId="3498" applyNumberFormat="1" applyFont="1" applyFill="1" applyBorder="1" applyAlignment="1">
      <alignment vertical="center"/>
    </xf>
    <xf numFmtId="175" fontId="157" fillId="0" borderId="0" xfId="3062" applyNumberFormat="1" applyFont="1" applyAlignment="1">
      <alignment vertical="center"/>
    </xf>
    <xf numFmtId="174" fontId="155" fillId="0" borderId="0" xfId="3062" applyNumberFormat="1" applyFont="1" applyAlignment="1">
      <alignment vertical="center"/>
    </xf>
    <xf numFmtId="0" fontId="157" fillId="50" borderId="39" xfId="0" applyFont="1" applyFill="1" applyBorder="1" applyAlignment="1">
      <alignment vertical="center"/>
    </xf>
    <xf numFmtId="0" fontId="157" fillId="50" borderId="39" xfId="0" applyFont="1" applyFill="1" applyBorder="1" applyAlignment="1">
      <alignment horizontal="center" vertical="center"/>
    </xf>
    <xf numFmtId="0" fontId="157" fillId="50" borderId="39" xfId="0" applyFont="1" applyFill="1" applyBorder="1" applyAlignment="1">
      <alignment vertical="center" wrapText="1"/>
    </xf>
    <xf numFmtId="0" fontId="153" fillId="0" borderId="21" xfId="0" applyFont="1" applyBorder="1" applyAlignment="1">
      <alignment vertical="center" wrapText="1"/>
    </xf>
    <xf numFmtId="175" fontId="157" fillId="50" borderId="10" xfId="0" applyNumberFormat="1" applyFont="1" applyFill="1" applyBorder="1" applyAlignment="1">
      <alignment vertical="center"/>
    </xf>
    <xf numFmtId="41" fontId="153" fillId="0" borderId="10" xfId="3492" applyFont="1" applyBorder="1"/>
    <xf numFmtId="41" fontId="32" fillId="0" borderId="10" xfId="3492" applyFont="1" applyBorder="1"/>
    <xf numFmtId="41" fontId="32" fillId="0" borderId="10" xfId="3492" applyFont="1" applyBorder="1" applyAlignment="1">
      <alignment horizontal="center"/>
    </xf>
    <xf numFmtId="14" fontId="32" fillId="0" borderId="10" xfId="3496" applyNumberFormat="1" applyFont="1" applyBorder="1" applyAlignment="1">
      <alignment horizontal="center"/>
    </xf>
    <xf numFmtId="41" fontId="33" fillId="50" borderId="10" xfId="3492" applyFont="1" applyFill="1" applyBorder="1"/>
    <xf numFmtId="172" fontId="32" fillId="0" borderId="10" xfId="3477" applyNumberFormat="1" applyFont="1" applyFill="1" applyBorder="1" applyAlignment="1">
      <alignment horizontal="center"/>
    </xf>
    <xf numFmtId="41" fontId="32" fillId="0" borderId="10" xfId="3492" applyFont="1" applyFill="1" applyBorder="1" applyAlignment="1">
      <alignment horizont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75" fontId="157" fillId="50" borderId="0" xfId="3498" applyNumberFormat="1" applyFont="1" applyFill="1"/>
    <xf numFmtId="3" fontId="1" fillId="0" borderId="0" xfId="0" applyNumberFormat="1" applyFont="1"/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175" fontId="157" fillId="50" borderId="41" xfId="3498" applyNumberFormat="1" applyFont="1" applyFill="1" applyBorder="1"/>
    <xf numFmtId="175" fontId="155" fillId="53" borderId="10" xfId="3498" applyNumberFormat="1" applyFont="1" applyFill="1" applyBorder="1"/>
    <xf numFmtId="175" fontId="33" fillId="50" borderId="10" xfId="3062" applyNumberFormat="1" applyFont="1" applyFill="1" applyBorder="1" applyAlignment="1">
      <alignment wrapText="1"/>
    </xf>
    <xf numFmtId="175" fontId="35" fillId="53" borderId="10" xfId="3498" applyNumberFormat="1" applyFont="1" applyFill="1" applyBorder="1" applyAlignment="1">
      <alignment wrapText="1"/>
    </xf>
    <xf numFmtId="0" fontId="32" fillId="0" borderId="0" xfId="0" applyFont="1" applyAlignment="1">
      <alignment wrapText="1"/>
    </xf>
    <xf numFmtId="175" fontId="155" fillId="49" borderId="41" xfId="0" applyNumberFormat="1" applyFont="1" applyFill="1" applyBorder="1"/>
    <xf numFmtId="10" fontId="153" fillId="0" borderId="10" xfId="3477" applyNumberFormat="1" applyFont="1" applyBorder="1"/>
    <xf numFmtId="10" fontId="32" fillId="0" borderId="10" xfId="3477" applyNumberFormat="1" applyFont="1" applyBorder="1"/>
    <xf numFmtId="10" fontId="153" fillId="0" borderId="10" xfId="3477" applyNumberFormat="1" applyFont="1" applyFill="1" applyBorder="1"/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2" fillId="0" borderId="38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156" fillId="49" borderId="40" xfId="0" applyNumberFormat="1" applyFont="1" applyFill="1" applyBorder="1" applyAlignment="1">
      <alignment horizontal="center"/>
    </xf>
    <xf numFmtId="14" fontId="156" fillId="49" borderId="41" xfId="0" applyNumberFormat="1" applyFont="1" applyFill="1" applyBorder="1" applyAlignment="1">
      <alignment horizontal="center"/>
    </xf>
    <xf numFmtId="0" fontId="156" fillId="49" borderId="41" xfId="0" applyFont="1" applyFill="1" applyBorder="1" applyAlignment="1">
      <alignment horizontal="center"/>
    </xf>
    <xf numFmtId="0" fontId="156" fillId="49" borderId="40" xfId="0" applyFont="1" applyFill="1" applyBorder="1" applyAlignment="1">
      <alignment horizontal="center"/>
    </xf>
    <xf numFmtId="0" fontId="156" fillId="49" borderId="38" xfId="0" applyFont="1" applyFill="1" applyBorder="1" applyAlignment="1">
      <alignment horizontal="center"/>
    </xf>
    <xf numFmtId="0" fontId="156" fillId="49" borderId="10" xfId="0" applyFont="1" applyFill="1" applyBorder="1" applyAlignment="1">
      <alignment horizontal="center"/>
    </xf>
    <xf numFmtId="0" fontId="156" fillId="49" borderId="39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14" fontId="156" fillId="49" borderId="39" xfId="0" applyNumberFormat="1" applyFont="1" applyFill="1" applyBorder="1" applyAlignment="1">
      <alignment horizontal="center" vertical="center" wrapText="1"/>
    </xf>
    <xf numFmtId="14" fontId="156" fillId="49" borderId="22" xfId="0" applyNumberFormat="1" applyFont="1" applyFill="1" applyBorder="1" applyAlignment="1">
      <alignment horizontal="center" vertical="center" wrapText="1"/>
    </xf>
    <xf numFmtId="14" fontId="156" fillId="49" borderId="21" xfId="0" applyNumberFormat="1" applyFont="1" applyFill="1" applyBorder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4" fontId="156" fillId="52" borderId="22" xfId="0" applyNumberFormat="1" applyFont="1" applyFill="1" applyBorder="1" applyAlignment="1">
      <alignment horizontal="center" vertical="center" wrapText="1"/>
    </xf>
    <xf numFmtId="14" fontId="156" fillId="52" borderId="40" xfId="0" applyNumberFormat="1" applyFont="1" applyFill="1" applyBorder="1" applyAlignment="1">
      <alignment horizontal="center" vertical="center" wrapText="1"/>
    </xf>
    <xf numFmtId="14" fontId="156" fillId="52" borderId="38" xfId="0" applyNumberFormat="1" applyFont="1" applyFill="1" applyBorder="1" applyAlignment="1">
      <alignment horizontal="center" vertical="center" wrapText="1"/>
    </xf>
    <xf numFmtId="14" fontId="156" fillId="52" borderId="41" xfId="0" applyNumberFormat="1" applyFont="1" applyFill="1" applyBorder="1" applyAlignment="1">
      <alignment horizontal="center" vertical="center" wrapText="1"/>
    </xf>
    <xf numFmtId="0" fontId="156" fillId="49" borderId="39" xfId="316" applyFont="1" applyFill="1" applyBorder="1" applyAlignment="1">
      <alignment horizontal="center" vertical="center" wrapText="1"/>
    </xf>
    <xf numFmtId="0" fontId="156" fillId="49" borderId="22" xfId="316" applyFont="1" applyFill="1" applyBorder="1" applyAlignment="1">
      <alignment horizontal="center" vertical="center" wrapText="1"/>
    </xf>
    <xf numFmtId="0" fontId="156" fillId="49" borderId="21" xfId="316" applyFont="1" applyFill="1" applyBorder="1" applyAlignment="1">
      <alignment horizontal="center" vertical="center" wrapText="1"/>
    </xf>
    <xf numFmtId="179" fontId="156" fillId="49" borderId="40" xfId="0" applyNumberFormat="1" applyFont="1" applyFill="1" applyBorder="1" applyAlignment="1">
      <alignment horizontal="center" vertical="center" wrapText="1"/>
    </xf>
    <xf numFmtId="179" fontId="156" fillId="49" borderId="38" xfId="0" applyNumberFormat="1" applyFont="1" applyFill="1" applyBorder="1" applyAlignment="1">
      <alignment horizontal="center" vertical="center" wrapText="1"/>
    </xf>
    <xf numFmtId="179" fontId="156" fillId="49" borderId="41" xfId="0" applyNumberFormat="1" applyFont="1" applyFill="1" applyBorder="1" applyAlignment="1">
      <alignment horizontal="center" vertical="center" wrapText="1"/>
    </xf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8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 [0]" xfId="3492" builtinId="6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9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3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4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6" xr:uid="{A36969FD-5CB9-4505-BCC0-CE12F477542E}"/>
    <cellStyle name="Normal 3 16 4" xfId="3497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5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FF00FF"/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77</xdr:row>
      <xdr:rowOff>152400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GG500_Contabilidad_Corporativa\IFRS%20en%20CENCOSUD\REPORTES%20IFRS%202024\Septiembre\30-09-2024%20Notas%20IFRS%20CENCOSUD.xlsx" TargetMode="External"/><Relationship Id="rId1" Type="http://schemas.openxmlformats.org/officeDocument/2006/relationships/externalLinkPath" Target="file:///V:\GGG500_Contabilidad_Corporativa\IFRS%20en%20CENCOSUD\REPORTES%20IFRS%202024\Septiembre\30-09-2024%20Notas%20IFRS%20CENCO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X"/>
      <sheetName val="PORTADA"/>
      <sheetName val="RESPONSABLE"/>
      <sheetName val="Ebitda"/>
      <sheetName val="ACTIVOS"/>
      <sheetName val="PASIVOS"/>
      <sheetName val="RESULTADO"/>
      <sheetName val="PATRIMONIO "/>
      <sheetName val="FLUJO DIRECTO"/>
      <sheetName val="NOTA 1"/>
      <sheetName val="NOTA 2"/>
      <sheetName val="NOTA 2.2"/>
      <sheetName val="NOTA 2.5.2"/>
      <sheetName val="NOTA 2.32"/>
      <sheetName val="NOTA 3"/>
      <sheetName val="NOTA 3.1-1"/>
      <sheetName val="NOTA 3.1-4"/>
      <sheetName val="Nota 3.1-10"/>
      <sheetName val="Nota 3. 2-1"/>
      <sheetName val="NOTA 4"/>
      <sheetName val="NOTA 5"/>
      <sheetName val="NOTA 6"/>
      <sheetName val="Nota 6.1"/>
      <sheetName val="NOTA 7"/>
      <sheetName val="NOTA 8"/>
      <sheetName val="NOTA 8 OF"/>
      <sheetName val="NOTA 8 OF ARG"/>
      <sheetName val="NOTA 8 OF PER"/>
      <sheetName val="NOTA 9"/>
      <sheetName val="NOTA 9.1.3"/>
      <sheetName val="NOTA 9.2"/>
      <sheetName val="NOTA 9.2.1"/>
      <sheetName val="NOTA 10"/>
      <sheetName val="NOTA 11"/>
      <sheetName val="11.2"/>
      <sheetName val="NOTA 12"/>
      <sheetName val="NOTA 12.1"/>
      <sheetName val="NOTA 12.2"/>
      <sheetName val="NOTA 13.3"/>
      <sheetName val="13.4a"/>
      <sheetName val="13.4b"/>
      <sheetName val="NOTA 14"/>
      <sheetName val="NOTA 14.5"/>
      <sheetName val="NOTA 15 (2)"/>
      <sheetName val="NOTA 15"/>
      <sheetName val="NOTA 16"/>
      <sheetName val="NOTA 16.4"/>
      <sheetName val="NOTA 17.1"/>
      <sheetName val="NOTA 17.2"/>
      <sheetName val="NOTA 17.3"/>
      <sheetName val="NOTA 17.4"/>
      <sheetName val="NOTA 17.5"/>
      <sheetName val="NOTA 17.6"/>
      <sheetName val="Covenant 09-2024"/>
      <sheetName val="Covenant 12-2023"/>
      <sheetName val="Covenant 12-2020"/>
      <sheetName val="NOTA 18"/>
      <sheetName val="Nota 18.1"/>
      <sheetName val="Nota 18.2"/>
      <sheetName val="NOTA 19.1"/>
      <sheetName val="NOTA 19.2"/>
      <sheetName val="NOTA 19.3"/>
      <sheetName val="NOTA 20"/>
      <sheetName val="NOTA 21"/>
      <sheetName val="NOTA 21.2"/>
      <sheetName val="NOTA 22"/>
      <sheetName val="NOTA 23"/>
      <sheetName val="23.1"/>
      <sheetName val="Nota 23.4"/>
      <sheetName val="NOTA 23.5"/>
      <sheetName val="NOTA 24"/>
      <sheetName val="NOTA 25"/>
      <sheetName val="NOTA 26"/>
      <sheetName val="NOTA 27"/>
      <sheetName val="28.11"/>
      <sheetName val="NOTA 28"/>
      <sheetName val="NOTA 29"/>
      <sheetName val="NOTA 30 a"/>
      <sheetName val="Nota 30 b"/>
      <sheetName val="NOTA 30.1"/>
      <sheetName val="NOTA 31.1"/>
      <sheetName val="NOTA 31.2"/>
      <sheetName val="NOTA 31.3"/>
      <sheetName val="NOTA 32"/>
      <sheetName val="NOTA 33.1"/>
      <sheetName val="Nota 33.3"/>
      <sheetName val="NOTA 33"/>
      <sheetName val="NOTA 38"/>
      <sheetName val="Nota 34.2"/>
      <sheetName val="Nota 34.4"/>
      <sheetName val="Nota 34.5"/>
      <sheetName val="Nota 35 A"/>
      <sheetName val="Nonta 35 PC"/>
      <sheetName val="Nota 35 PL"/>
      <sheetName val="Nota 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F1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E22" sqref="E22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226</v>
      </c>
    </row>
    <row r="10" spans="2:2" ht="62.5">
      <c r="B10" s="20" t="s">
        <v>349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8"/>
  <sheetViews>
    <sheetView showGridLines="0" zoomScale="115" zoomScaleNormal="115" workbookViewId="0">
      <pane xSplit="3" ySplit="10" topLeftCell="D20" activePane="bottomRight" state="frozen"/>
      <selection activeCell="E48" sqref="E48:S48"/>
      <selection pane="topRight" activeCell="E48" sqref="E48:S48"/>
      <selection pane="bottomLeft" activeCell="E48" sqref="E48:S48"/>
      <selection pane="bottomRight" activeCell="H17" sqref="H17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43"/>
    </row>
    <row r="2" spans="2:9">
      <c r="B2" s="24" t="s">
        <v>261</v>
      </c>
      <c r="C2" s="43"/>
    </row>
    <row r="3" spans="2:9">
      <c r="B3" s="24" t="s">
        <v>227</v>
      </c>
      <c r="C3" s="43"/>
    </row>
    <row r="4" spans="2:9">
      <c r="B4" s="24" t="s">
        <v>352</v>
      </c>
      <c r="C4" s="43"/>
    </row>
    <row r="5" spans="2:9">
      <c r="B5" s="24" t="s">
        <v>44</v>
      </c>
      <c r="C5" s="43"/>
    </row>
    <row r="6" spans="2:9">
      <c r="B6" s="24"/>
      <c r="C6" s="43"/>
    </row>
    <row r="7" spans="2:9" s="25" customFormat="1">
      <c r="B7" s="26" t="s">
        <v>229</v>
      </c>
      <c r="C7" s="27" t="s">
        <v>31</v>
      </c>
      <c r="D7" s="28">
        <v>45565</v>
      </c>
      <c r="E7" s="28">
        <v>45291</v>
      </c>
    </row>
    <row r="8" spans="2:9" s="25" customFormat="1">
      <c r="B8" s="29"/>
      <c r="C8" s="30"/>
      <c r="D8" s="31" t="s">
        <v>30</v>
      </c>
      <c r="E8" s="31" t="s">
        <v>30</v>
      </c>
    </row>
    <row r="9" spans="2:9">
      <c r="D9" s="44"/>
    </row>
    <row r="10" spans="2:9" s="25" customFormat="1">
      <c r="B10" s="32" t="s">
        <v>32</v>
      </c>
      <c r="C10" s="33"/>
      <c r="D10" s="34"/>
      <c r="E10" s="35"/>
    </row>
    <row r="11" spans="2:9">
      <c r="B11" s="36" t="s">
        <v>111</v>
      </c>
      <c r="C11" s="39">
        <v>5</v>
      </c>
      <c r="D11" s="38">
        <v>499516585</v>
      </c>
      <c r="E11" s="45">
        <v>483125584</v>
      </c>
      <c r="H11" s="46"/>
    </row>
    <row r="12" spans="2:9">
      <c r="B12" s="36" t="s">
        <v>22</v>
      </c>
      <c r="C12" s="39">
        <v>6</v>
      </c>
      <c r="D12" s="38">
        <v>180944364</v>
      </c>
      <c r="E12" s="45">
        <v>211081454</v>
      </c>
      <c r="G12" s="47"/>
      <c r="H12" s="47"/>
    </row>
    <row r="13" spans="2:9">
      <c r="B13" s="36" t="s">
        <v>11</v>
      </c>
      <c r="C13" s="39">
        <v>22</v>
      </c>
      <c r="D13" s="38">
        <v>45945501</v>
      </c>
      <c r="E13" s="45">
        <v>32698910</v>
      </c>
      <c r="H13" s="46"/>
    </row>
    <row r="14" spans="2:9" ht="13.15" customHeight="1">
      <c r="B14" s="36" t="s">
        <v>121</v>
      </c>
      <c r="C14" s="39">
        <v>8</v>
      </c>
      <c r="D14" s="38">
        <v>806913472</v>
      </c>
      <c r="E14" s="45">
        <v>701683203</v>
      </c>
      <c r="H14" s="46"/>
    </row>
    <row r="15" spans="2:9">
      <c r="B15" s="36" t="s">
        <v>112</v>
      </c>
      <c r="C15" s="39">
        <v>9</v>
      </c>
      <c r="D15" s="38">
        <v>19974109</v>
      </c>
      <c r="E15" s="38">
        <v>12629727</v>
      </c>
      <c r="G15" s="48"/>
      <c r="H15" s="48"/>
    </row>
    <row r="16" spans="2:9">
      <c r="B16" s="36" t="s">
        <v>6</v>
      </c>
      <c r="C16" s="39">
        <v>10</v>
      </c>
      <c r="D16" s="38">
        <v>1650151663</v>
      </c>
      <c r="E16" s="38">
        <v>1411220909</v>
      </c>
      <c r="G16"/>
      <c r="H16"/>
      <c r="I16"/>
    </row>
    <row r="17" spans="2:9">
      <c r="B17" s="36" t="s">
        <v>7</v>
      </c>
      <c r="C17" s="39">
        <v>16</v>
      </c>
      <c r="D17" s="38">
        <v>70794987</v>
      </c>
      <c r="E17" s="38">
        <v>123837437</v>
      </c>
      <c r="G17"/>
      <c r="H17"/>
      <c r="I17"/>
    </row>
    <row r="18" spans="2:9">
      <c r="B18" s="40" t="s">
        <v>29</v>
      </c>
      <c r="C18" s="41"/>
      <c r="D18" s="42">
        <f>+SUM(D11:D17)</f>
        <v>3274240681</v>
      </c>
      <c r="E18" s="42">
        <f>+SUM(E11:E17)</f>
        <v>2976277224</v>
      </c>
      <c r="G18"/>
      <c r="H18"/>
      <c r="I18"/>
    </row>
    <row r="19" spans="2:9">
      <c r="D19"/>
      <c r="E19"/>
      <c r="G19"/>
      <c r="H19"/>
      <c r="I19"/>
    </row>
    <row r="20" spans="2:9" s="25" customFormat="1">
      <c r="B20" s="32" t="s">
        <v>33</v>
      </c>
      <c r="C20" s="33"/>
      <c r="D20" s="34"/>
      <c r="E20" s="35"/>
      <c r="G20"/>
      <c r="H20"/>
      <c r="I20"/>
    </row>
    <row r="21" spans="2:9">
      <c r="B21" s="49" t="s">
        <v>79</v>
      </c>
      <c r="C21" s="37">
        <v>6</v>
      </c>
      <c r="D21" s="45">
        <v>193140702</v>
      </c>
      <c r="E21" s="45">
        <v>230585174</v>
      </c>
      <c r="G21"/>
      <c r="H21"/>
      <c r="I21"/>
    </row>
    <row r="22" spans="2:9">
      <c r="B22" s="36" t="s">
        <v>78</v>
      </c>
      <c r="C22" s="39">
        <v>22</v>
      </c>
      <c r="D22" s="38">
        <v>28344437</v>
      </c>
      <c r="E22" s="38">
        <v>26479028</v>
      </c>
      <c r="G22"/>
      <c r="H22"/>
      <c r="I22"/>
    </row>
    <row r="23" spans="2:9">
      <c r="B23" s="36" t="s">
        <v>122</v>
      </c>
      <c r="C23" s="39">
        <v>8</v>
      </c>
      <c r="D23" s="38">
        <v>163385</v>
      </c>
      <c r="E23" s="38">
        <v>156599</v>
      </c>
      <c r="G23"/>
      <c r="H23"/>
      <c r="I23"/>
    </row>
    <row r="24" spans="2:9" ht="12.75" customHeight="1">
      <c r="B24" s="36" t="s">
        <v>77</v>
      </c>
      <c r="C24" s="39">
        <v>11</v>
      </c>
      <c r="D24" s="38">
        <v>333246534</v>
      </c>
      <c r="E24" s="38">
        <v>334657003</v>
      </c>
      <c r="G24"/>
      <c r="H24"/>
      <c r="I24"/>
    </row>
    <row r="25" spans="2:9" ht="12.75" customHeight="1">
      <c r="B25" s="36" t="s">
        <v>80</v>
      </c>
      <c r="C25" s="39">
        <v>12</v>
      </c>
      <c r="D25" s="38">
        <v>804314327</v>
      </c>
      <c r="E25" s="38">
        <v>774003943</v>
      </c>
      <c r="G25"/>
      <c r="H25"/>
      <c r="I25"/>
    </row>
    <row r="26" spans="2:9" ht="12.75" customHeight="1">
      <c r="B26" s="36" t="s">
        <v>81</v>
      </c>
      <c r="C26" s="39">
        <v>13</v>
      </c>
      <c r="D26" s="38">
        <v>1829491209</v>
      </c>
      <c r="E26" s="38">
        <v>1873590001</v>
      </c>
      <c r="G26"/>
      <c r="H26"/>
      <c r="I26"/>
    </row>
    <row r="27" spans="2:9" ht="12.75" customHeight="1">
      <c r="B27" s="36" t="s">
        <v>113</v>
      </c>
      <c r="C27" s="39">
        <v>14</v>
      </c>
      <c r="D27" s="38">
        <v>3912220906</v>
      </c>
      <c r="E27" s="38">
        <v>3743122719</v>
      </c>
      <c r="G27"/>
      <c r="H27"/>
      <c r="I27"/>
    </row>
    <row r="28" spans="2:9" ht="12.75" customHeight="1">
      <c r="B28" s="36" t="s">
        <v>114</v>
      </c>
      <c r="C28" s="39">
        <v>15</v>
      </c>
      <c r="D28" s="38">
        <v>3468670569</v>
      </c>
      <c r="E28" s="38">
        <v>3188927576</v>
      </c>
      <c r="G28"/>
      <c r="H28"/>
      <c r="I28"/>
    </row>
    <row r="29" spans="2:9" ht="12.75" customHeight="1">
      <c r="B29" s="36" t="s">
        <v>1</v>
      </c>
      <c r="C29" s="39">
        <v>16</v>
      </c>
      <c r="D29" s="38">
        <v>65749725</v>
      </c>
      <c r="E29" s="38">
        <v>68772782</v>
      </c>
      <c r="G29"/>
      <c r="H29"/>
      <c r="I29"/>
    </row>
    <row r="30" spans="2:9">
      <c r="B30" s="36" t="s">
        <v>67</v>
      </c>
      <c r="C30" s="39">
        <v>16</v>
      </c>
      <c r="D30" s="38">
        <v>329116576</v>
      </c>
      <c r="E30" s="38">
        <v>356550480</v>
      </c>
      <c r="G30"/>
      <c r="H30"/>
      <c r="I30"/>
    </row>
    <row r="31" spans="2:9" ht="12.75" customHeight="1">
      <c r="B31" s="40" t="s">
        <v>82</v>
      </c>
      <c r="C31" s="41"/>
      <c r="D31" s="42">
        <f>+SUM(D21:D30)</f>
        <v>10964458370</v>
      </c>
      <c r="E31" s="42">
        <f>+SUM(E21:E30)</f>
        <v>10596845305</v>
      </c>
      <c r="G31"/>
      <c r="H31"/>
      <c r="I31"/>
    </row>
    <row r="32" spans="2:9" ht="12.75" customHeight="1">
      <c r="B32" s="40" t="s">
        <v>34</v>
      </c>
      <c r="C32" s="41"/>
      <c r="D32" s="42">
        <f>+SUM(D31+D18)</f>
        <v>14238699051</v>
      </c>
      <c r="E32" s="42">
        <f>+SUM(E31+E18)</f>
        <v>13573122529</v>
      </c>
      <c r="G32"/>
      <c r="H32"/>
      <c r="I32"/>
    </row>
    <row r="33" spans="4:9" ht="12.75" customHeight="1">
      <c r="G33"/>
      <c r="H33"/>
      <c r="I33"/>
    </row>
    <row r="34" spans="4:9">
      <c r="D34"/>
      <c r="E34"/>
      <c r="G34"/>
      <c r="H34"/>
      <c r="I34"/>
    </row>
    <row r="35" spans="4:9">
      <c r="D35" s="48"/>
    </row>
    <row r="36" spans="4:9">
      <c r="D36" s="48"/>
    </row>
    <row r="37" spans="4:9">
      <c r="D37" s="48"/>
    </row>
    <row r="38" spans="4:9">
      <c r="D38" s="48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showGridLines="0" topLeftCell="A20" zoomScaleNormal="100" workbookViewId="0">
      <selection activeCell="B45" sqref="B45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9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24" t="s">
        <v>261</v>
      </c>
    </row>
    <row r="3" spans="2:8">
      <c r="B3" s="24" t="s">
        <v>227</v>
      </c>
    </row>
    <row r="4" spans="2:8" ht="12.75" customHeight="1">
      <c r="B4" s="24" t="s">
        <v>352</v>
      </c>
    </row>
    <row r="5" spans="2:8" ht="12.75" customHeight="1">
      <c r="B5" s="24" t="s">
        <v>44</v>
      </c>
    </row>
    <row r="6" spans="2:8" ht="12.75" customHeight="1">
      <c r="B6" s="24"/>
    </row>
    <row r="7" spans="2:8" s="25" customFormat="1">
      <c r="B7" s="26" t="s">
        <v>230</v>
      </c>
      <c r="C7" s="27" t="s">
        <v>31</v>
      </c>
      <c r="D7" s="28">
        <v>45565</v>
      </c>
      <c r="E7" s="28">
        <v>45291</v>
      </c>
    </row>
    <row r="8" spans="2:8" s="25" customFormat="1">
      <c r="B8" s="29"/>
      <c r="C8" s="30"/>
      <c r="D8" s="31" t="s">
        <v>30</v>
      </c>
      <c r="E8" s="31" t="s">
        <v>30</v>
      </c>
    </row>
    <row r="9" spans="2:8" ht="12.75" customHeight="1"/>
    <row r="10" spans="2:8" s="25" customFormat="1" ht="12.75" customHeight="1">
      <c r="B10" s="32" t="s">
        <v>231</v>
      </c>
      <c r="C10" s="33"/>
      <c r="D10" s="34"/>
      <c r="E10" s="35"/>
    </row>
    <row r="11" spans="2:8" ht="12.75" customHeight="1">
      <c r="B11" s="36" t="s">
        <v>86</v>
      </c>
      <c r="C11" s="37">
        <v>17</v>
      </c>
      <c r="D11" s="38">
        <v>606056808</v>
      </c>
      <c r="E11" s="38">
        <v>505461062</v>
      </c>
    </row>
    <row r="12" spans="2:8" ht="12.75" customHeight="1">
      <c r="B12" s="36" t="s">
        <v>140</v>
      </c>
      <c r="C12" s="37">
        <v>30</v>
      </c>
      <c r="D12" s="38">
        <v>193743221</v>
      </c>
      <c r="E12" s="38">
        <v>180834620</v>
      </c>
    </row>
    <row r="13" spans="2:8" ht="12.75" customHeight="1">
      <c r="B13" s="36" t="s">
        <v>83</v>
      </c>
      <c r="C13" s="39">
        <v>18</v>
      </c>
      <c r="D13" s="38">
        <v>2657440808</v>
      </c>
      <c r="E13" s="38">
        <v>2653580482</v>
      </c>
    </row>
    <row r="14" spans="2:8" ht="12.75" customHeight="1">
      <c r="B14" s="36" t="s">
        <v>115</v>
      </c>
      <c r="C14" s="39">
        <v>9</v>
      </c>
      <c r="D14" s="38">
        <v>17292363</v>
      </c>
      <c r="E14" s="38">
        <v>16516672</v>
      </c>
    </row>
    <row r="15" spans="2:8" ht="12.75" customHeight="1">
      <c r="B15" s="36" t="s">
        <v>123</v>
      </c>
      <c r="C15" s="39">
        <v>19</v>
      </c>
      <c r="D15" s="38">
        <v>17054593</v>
      </c>
      <c r="E15" s="38">
        <v>16826672</v>
      </c>
      <c r="G15"/>
      <c r="H15"/>
    </row>
    <row r="16" spans="2:8" ht="12.75" customHeight="1">
      <c r="B16" s="36" t="s">
        <v>8</v>
      </c>
      <c r="C16" s="39">
        <v>16</v>
      </c>
      <c r="D16" s="38">
        <v>24050052</v>
      </c>
      <c r="E16" s="38">
        <v>48325022</v>
      </c>
      <c r="G16"/>
      <c r="H16"/>
    </row>
    <row r="17" spans="1:8" ht="12.75" customHeight="1">
      <c r="B17" s="36" t="s">
        <v>84</v>
      </c>
      <c r="C17" s="39">
        <v>21</v>
      </c>
      <c r="D17" s="38">
        <v>167734296</v>
      </c>
      <c r="E17" s="38">
        <v>136878132</v>
      </c>
      <c r="G17"/>
      <c r="H17"/>
    </row>
    <row r="18" spans="1:8" ht="12.75" customHeight="1">
      <c r="B18" s="36" t="s">
        <v>36</v>
      </c>
      <c r="C18" s="39">
        <v>20</v>
      </c>
      <c r="D18" s="38">
        <v>100013073</v>
      </c>
      <c r="E18" s="38">
        <v>240505744</v>
      </c>
      <c r="G18"/>
      <c r="H18"/>
    </row>
    <row r="19" spans="1:8" s="25" customFormat="1" ht="12.75" customHeight="1">
      <c r="A19" s="22"/>
      <c r="B19" s="40" t="s">
        <v>116</v>
      </c>
      <c r="C19" s="41"/>
      <c r="D19" s="42">
        <f>+SUM(D11:D18)</f>
        <v>3783385214</v>
      </c>
      <c r="E19" s="42">
        <f>+SUM(E11:E18)</f>
        <v>3798928406</v>
      </c>
      <c r="G19"/>
      <c r="H19"/>
    </row>
    <row r="20" spans="1:8" ht="12.75" customHeight="1">
      <c r="D20"/>
      <c r="E20"/>
      <c r="G20"/>
      <c r="H20"/>
    </row>
    <row r="21" spans="1:8" ht="12.75" customHeight="1">
      <c r="A21" s="25"/>
      <c r="B21" s="32" t="s">
        <v>232</v>
      </c>
      <c r="C21" s="33"/>
      <c r="D21" s="34"/>
      <c r="E21" s="35"/>
      <c r="G21"/>
      <c r="H21"/>
    </row>
    <row r="22" spans="1:8" ht="12.75" customHeight="1">
      <c r="B22" s="36" t="s">
        <v>85</v>
      </c>
      <c r="C22" s="37">
        <v>17</v>
      </c>
      <c r="D22" s="38">
        <v>3753144736</v>
      </c>
      <c r="E22" s="38">
        <v>3704831700</v>
      </c>
      <c r="G22"/>
      <c r="H22"/>
    </row>
    <row r="23" spans="1:8">
      <c r="B23" s="36" t="s">
        <v>141</v>
      </c>
      <c r="C23" s="37">
        <v>30</v>
      </c>
      <c r="D23" s="38">
        <v>1009049677</v>
      </c>
      <c r="E23" s="38">
        <v>1098575638</v>
      </c>
      <c r="G23"/>
      <c r="H23"/>
    </row>
    <row r="24" spans="1:8">
      <c r="B24" s="36" t="s">
        <v>125</v>
      </c>
      <c r="C24" s="39">
        <v>18</v>
      </c>
      <c r="D24" s="38">
        <v>4849607</v>
      </c>
      <c r="E24" s="38">
        <v>3401565</v>
      </c>
      <c r="G24"/>
      <c r="H24"/>
    </row>
    <row r="25" spans="1:8">
      <c r="B25" s="36" t="s">
        <v>124</v>
      </c>
      <c r="C25" s="39">
        <v>19</v>
      </c>
      <c r="D25" s="38">
        <v>50633332</v>
      </c>
      <c r="E25" s="38">
        <v>48070186</v>
      </c>
      <c r="G25"/>
      <c r="H25"/>
    </row>
    <row r="26" spans="1:8">
      <c r="B26" s="36" t="s">
        <v>87</v>
      </c>
      <c r="C26" s="39">
        <v>16</v>
      </c>
      <c r="D26" s="38">
        <v>622559852</v>
      </c>
      <c r="E26" s="38">
        <v>558350832</v>
      </c>
      <c r="G26"/>
      <c r="H26"/>
    </row>
    <row r="27" spans="1:8">
      <c r="B27" s="36" t="s">
        <v>266</v>
      </c>
      <c r="C27" s="39">
        <v>21</v>
      </c>
      <c r="D27" s="38">
        <v>4393812</v>
      </c>
      <c r="E27" s="38">
        <v>3263065</v>
      </c>
      <c r="G27"/>
      <c r="H27"/>
    </row>
    <row r="28" spans="1:8">
      <c r="B28" s="36" t="s">
        <v>0</v>
      </c>
      <c r="C28" s="39">
        <v>16</v>
      </c>
      <c r="D28" s="38">
        <v>2477981</v>
      </c>
      <c r="E28" s="38">
        <v>4046018</v>
      </c>
      <c r="G28"/>
      <c r="H28"/>
    </row>
    <row r="29" spans="1:8" s="25" customFormat="1">
      <c r="A29" s="22"/>
      <c r="B29" s="36" t="s">
        <v>88</v>
      </c>
      <c r="C29" s="39">
        <v>20</v>
      </c>
      <c r="D29" s="38">
        <v>73248069</v>
      </c>
      <c r="E29" s="38">
        <v>76027357</v>
      </c>
      <c r="G29"/>
      <c r="H29"/>
    </row>
    <row r="30" spans="1:8">
      <c r="B30" s="40" t="s">
        <v>117</v>
      </c>
      <c r="C30" s="41"/>
      <c r="D30" s="42">
        <f>+SUM(D22:D29)</f>
        <v>5520357066</v>
      </c>
      <c r="E30" s="42">
        <f>+SUM(E22:E29)</f>
        <v>5496566361</v>
      </c>
      <c r="G30"/>
      <c r="H30"/>
    </row>
    <row r="31" spans="1:8">
      <c r="B31" s="40" t="s">
        <v>233</v>
      </c>
      <c r="C31" s="41"/>
      <c r="D31" s="42">
        <f>+D30+D19</f>
        <v>9303742280</v>
      </c>
      <c r="E31" s="42">
        <f>+E30+E19</f>
        <v>9295494767</v>
      </c>
      <c r="G31"/>
      <c r="H31"/>
    </row>
    <row r="32" spans="1:8">
      <c r="D32"/>
      <c r="E32"/>
    </row>
    <row r="33" spans="2:5">
      <c r="B33" s="32" t="s">
        <v>354</v>
      </c>
      <c r="C33" s="33"/>
      <c r="D33" s="34"/>
      <c r="E33" s="175"/>
    </row>
    <row r="34" spans="2:5">
      <c r="B34" s="36" t="s">
        <v>355</v>
      </c>
      <c r="C34" s="39">
        <v>23</v>
      </c>
      <c r="D34" s="106">
        <v>2343320024</v>
      </c>
      <c r="E34" s="106">
        <v>2380288909</v>
      </c>
    </row>
    <row r="35" spans="2:5">
      <c r="B35" s="36" t="s">
        <v>356</v>
      </c>
      <c r="C35" s="39">
        <v>23</v>
      </c>
      <c r="D35" s="106">
        <v>2314698213</v>
      </c>
      <c r="E35" s="106">
        <v>2078932098</v>
      </c>
    </row>
    <row r="36" spans="2:5">
      <c r="B36" s="36" t="s">
        <v>357</v>
      </c>
      <c r="C36" s="39">
        <v>23</v>
      </c>
      <c r="D36" s="106">
        <v>458901673</v>
      </c>
      <c r="E36" s="106">
        <v>459360260</v>
      </c>
    </row>
    <row r="37" spans="2:5">
      <c r="B37" s="36" t="s">
        <v>148</v>
      </c>
      <c r="C37" s="39">
        <v>23</v>
      </c>
      <c r="D37" s="106">
        <v>-100929</v>
      </c>
      <c r="E37" s="106">
        <v>-37606991</v>
      </c>
    </row>
    <row r="38" spans="2:5">
      <c r="B38" s="36" t="s">
        <v>182</v>
      </c>
      <c r="C38" s="39">
        <v>23</v>
      </c>
      <c r="D38" s="106">
        <v>-811640271</v>
      </c>
      <c r="E38" s="106">
        <v>-1210362459</v>
      </c>
    </row>
    <row r="39" spans="2:5">
      <c r="B39" s="40" t="s">
        <v>89</v>
      </c>
      <c r="C39" s="41"/>
      <c r="D39" s="107">
        <v>4305178710</v>
      </c>
      <c r="E39" s="107">
        <v>3670611817</v>
      </c>
    </row>
    <row r="40" spans="2:5">
      <c r="B40" s="36" t="s">
        <v>90</v>
      </c>
      <c r="C40" s="39">
        <v>23</v>
      </c>
      <c r="D40" s="106">
        <v>629778061</v>
      </c>
      <c r="E40" s="106">
        <v>607015945</v>
      </c>
    </row>
    <row r="41" spans="2:5">
      <c r="B41" s="40" t="s">
        <v>358</v>
      </c>
      <c r="C41" s="41"/>
      <c r="D41" s="107">
        <v>4934956771</v>
      </c>
      <c r="E41" s="107">
        <v>4277627762</v>
      </c>
    </row>
    <row r="42" spans="2:5">
      <c r="B42" s="40" t="s">
        <v>359</v>
      </c>
      <c r="C42" s="41"/>
      <c r="D42" s="107">
        <v>14238699051</v>
      </c>
      <c r="E42" s="107">
        <v>13573122529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showGridLines="0" topLeftCell="A54" zoomScale="90" zoomScaleNormal="90" workbookViewId="0">
      <selection activeCell="B17" sqref="B17"/>
    </sheetView>
  </sheetViews>
  <sheetFormatPr baseColWidth="10" defaultColWidth="11.453125" defaultRowHeight="13"/>
  <cols>
    <col min="1" max="1" width="3.1796875" style="84" customWidth="1"/>
    <col min="2" max="2" width="60.7265625" style="84" customWidth="1"/>
    <col min="3" max="3" width="6.7265625" style="126" customWidth="1"/>
    <col min="4" max="7" width="16.7265625" style="84" customWidth="1"/>
    <col min="8" max="16384" width="11.453125" style="84"/>
  </cols>
  <sheetData>
    <row r="1" spans="2:11" ht="6" customHeight="1">
      <c r="B1" s="123"/>
      <c r="C1" s="124"/>
    </row>
    <row r="2" spans="2:11">
      <c r="B2" s="123" t="s">
        <v>272</v>
      </c>
      <c r="C2" s="124"/>
    </row>
    <row r="3" spans="2:11">
      <c r="B3" s="123" t="s">
        <v>228</v>
      </c>
      <c r="C3" s="124"/>
    </row>
    <row r="4" spans="2:11">
      <c r="B4" s="123" t="s">
        <v>336</v>
      </c>
      <c r="C4" s="124"/>
      <c r="E4" s="125"/>
      <c r="G4" s="125"/>
    </row>
    <row r="5" spans="2:11">
      <c r="B5" s="123" t="s">
        <v>44</v>
      </c>
      <c r="D5" s="125"/>
      <c r="E5" s="125"/>
      <c r="F5" s="125"/>
      <c r="G5" s="125"/>
    </row>
    <row r="6" spans="2:11">
      <c r="D6" s="124"/>
      <c r="E6" s="123"/>
      <c r="F6" s="124"/>
      <c r="G6" s="123"/>
    </row>
    <row r="7" spans="2:11" s="128" customFormat="1">
      <c r="B7" s="26" t="s">
        <v>234</v>
      </c>
      <c r="C7" s="51" t="s">
        <v>31</v>
      </c>
      <c r="D7" s="28" t="s">
        <v>273</v>
      </c>
      <c r="E7" s="52" t="s">
        <v>258</v>
      </c>
      <c r="F7" s="28" t="s">
        <v>334</v>
      </c>
      <c r="G7" s="52" t="s">
        <v>335</v>
      </c>
      <c r="H7" s="127"/>
      <c r="I7" s="127"/>
      <c r="J7" s="127"/>
      <c r="K7" s="127"/>
    </row>
    <row r="8" spans="2:11" s="128" customFormat="1">
      <c r="B8" s="53"/>
      <c r="C8" s="54"/>
      <c r="D8" s="55">
        <v>45565</v>
      </c>
      <c r="E8" s="55">
        <v>45199</v>
      </c>
      <c r="F8" s="55">
        <v>45565</v>
      </c>
      <c r="G8" s="55">
        <v>45199</v>
      </c>
      <c r="H8" s="127"/>
      <c r="I8" s="127"/>
      <c r="J8" s="127"/>
      <c r="K8" s="127"/>
    </row>
    <row r="9" spans="2:11" s="128" customFormat="1">
      <c r="B9" s="29"/>
      <c r="C9" s="56"/>
      <c r="D9" s="31" t="s">
        <v>30</v>
      </c>
      <c r="E9" s="31" t="s">
        <v>30</v>
      </c>
      <c r="F9" s="31" t="s">
        <v>30</v>
      </c>
      <c r="G9" s="31" t="s">
        <v>30</v>
      </c>
      <c r="H9" s="127"/>
      <c r="I9" s="127"/>
      <c r="J9" s="127"/>
      <c r="K9" s="127"/>
    </row>
    <row r="10" spans="2:11">
      <c r="B10" s="83" t="s">
        <v>91</v>
      </c>
      <c r="C10" s="129">
        <v>24</v>
      </c>
      <c r="D10" s="130">
        <v>11671555941</v>
      </c>
      <c r="E10" s="130">
        <v>10931612555</v>
      </c>
      <c r="F10" s="130">
        <v>3770679492</v>
      </c>
      <c r="G10" s="130">
        <v>3823845171</v>
      </c>
      <c r="H10" s="127"/>
      <c r="I10" s="127"/>
      <c r="J10" s="127"/>
      <c r="K10" s="127"/>
    </row>
    <row r="11" spans="2:11">
      <c r="B11" s="83" t="s">
        <v>156</v>
      </c>
      <c r="C11" s="131">
        <v>25</v>
      </c>
      <c r="D11" s="130">
        <v>-8216537578</v>
      </c>
      <c r="E11" s="130">
        <v>-7713554127</v>
      </c>
      <c r="F11" s="130">
        <v>-2662799148</v>
      </c>
      <c r="G11" s="130">
        <v>-2680972209</v>
      </c>
      <c r="H11" s="127"/>
      <c r="I11" s="127"/>
      <c r="J11" s="127"/>
      <c r="K11" s="127"/>
    </row>
    <row r="12" spans="2:11">
      <c r="B12" s="132" t="s">
        <v>235</v>
      </c>
      <c r="C12" s="133"/>
      <c r="D12" s="134">
        <v>3455018363</v>
      </c>
      <c r="E12" s="134">
        <v>3218058428</v>
      </c>
      <c r="F12" s="134">
        <v>1107880344</v>
      </c>
      <c r="G12" s="134">
        <v>1142872962</v>
      </c>
      <c r="H12" s="127"/>
      <c r="I12" s="127"/>
      <c r="J12" s="127"/>
      <c r="K12" s="127"/>
    </row>
    <row r="13" spans="2:11">
      <c r="B13" s="83" t="s">
        <v>3</v>
      </c>
      <c r="C13" s="131">
        <v>25</v>
      </c>
      <c r="D13" s="130">
        <v>88487936</v>
      </c>
      <c r="E13" s="130">
        <v>31017558</v>
      </c>
      <c r="F13" s="130">
        <v>17735941</v>
      </c>
      <c r="G13" s="130">
        <v>25373829</v>
      </c>
      <c r="H13" s="127"/>
      <c r="I13" s="127"/>
      <c r="J13" s="127"/>
      <c r="K13" s="127"/>
    </row>
    <row r="14" spans="2:11">
      <c r="B14" s="135" t="s">
        <v>92</v>
      </c>
      <c r="C14" s="131">
        <v>25</v>
      </c>
      <c r="D14" s="130">
        <v>-76633035</v>
      </c>
      <c r="E14" s="130">
        <v>-72854865</v>
      </c>
      <c r="F14" s="130">
        <v>-23876132</v>
      </c>
      <c r="G14" s="130">
        <v>-22463150</v>
      </c>
      <c r="H14" s="127"/>
      <c r="I14" s="127"/>
      <c r="J14" s="127"/>
      <c r="K14" s="127"/>
    </row>
    <row r="15" spans="2:11">
      <c r="B15" s="135" t="s">
        <v>66</v>
      </c>
      <c r="C15" s="131">
        <v>25</v>
      </c>
      <c r="D15" s="130">
        <v>-2582162706</v>
      </c>
      <c r="E15" s="130">
        <v>-2336514831</v>
      </c>
      <c r="F15" s="130">
        <v>-854956824</v>
      </c>
      <c r="G15" s="130">
        <v>-839881091</v>
      </c>
      <c r="H15" s="127"/>
      <c r="I15" s="127"/>
      <c r="J15" s="127"/>
      <c r="K15" s="127"/>
    </row>
    <row r="16" spans="2:11">
      <c r="B16" s="135" t="s">
        <v>19</v>
      </c>
      <c r="C16" s="131">
        <v>25</v>
      </c>
      <c r="D16" s="130">
        <v>-126356614</v>
      </c>
      <c r="E16" s="130">
        <v>-115521400</v>
      </c>
      <c r="F16" s="130">
        <v>-41997199</v>
      </c>
      <c r="G16" s="130">
        <v>-42628306</v>
      </c>
      <c r="H16" s="127"/>
      <c r="I16" s="127"/>
      <c r="J16" s="127"/>
      <c r="K16" s="127"/>
    </row>
    <row r="17" spans="1:11">
      <c r="B17" s="135" t="s">
        <v>236</v>
      </c>
      <c r="C17" s="131">
        <v>25</v>
      </c>
      <c r="D17" s="130">
        <v>15182262</v>
      </c>
      <c r="E17" s="130">
        <v>-4887409</v>
      </c>
      <c r="F17" s="130">
        <v>15399354</v>
      </c>
      <c r="G17" s="130">
        <v>-15515015</v>
      </c>
      <c r="H17" s="127"/>
      <c r="I17" s="127"/>
      <c r="J17" s="127"/>
      <c r="K17" s="127"/>
    </row>
    <row r="18" spans="1:11">
      <c r="B18" s="132" t="s">
        <v>237</v>
      </c>
      <c r="C18" s="136"/>
      <c r="D18" s="134">
        <v>773536206</v>
      </c>
      <c r="E18" s="134">
        <v>719297481</v>
      </c>
      <c r="F18" s="134">
        <v>220185484</v>
      </c>
      <c r="G18" s="134">
        <v>247759229</v>
      </c>
      <c r="H18" s="127"/>
      <c r="I18" s="127"/>
      <c r="J18" s="127"/>
      <c r="K18" s="127"/>
    </row>
    <row r="19" spans="1:11">
      <c r="B19" s="135" t="s">
        <v>55</v>
      </c>
      <c r="C19" s="131">
        <v>25</v>
      </c>
      <c r="D19" s="130">
        <v>18212049</v>
      </c>
      <c r="E19" s="130">
        <v>5450592</v>
      </c>
      <c r="F19" s="130">
        <v>5451535</v>
      </c>
      <c r="G19" s="130">
        <v>-3275436</v>
      </c>
      <c r="H19" s="127"/>
      <c r="I19" s="127"/>
      <c r="J19" s="127"/>
      <c r="K19" s="127"/>
    </row>
    <row r="20" spans="1:11">
      <c r="A20" s="137"/>
      <c r="B20" s="135" t="s">
        <v>238</v>
      </c>
      <c r="C20" s="131">
        <v>25</v>
      </c>
      <c r="D20" s="130">
        <v>-291074901</v>
      </c>
      <c r="E20" s="130">
        <v>-222575143</v>
      </c>
      <c r="F20" s="130">
        <v>-73921273</v>
      </c>
      <c r="G20" s="130">
        <v>-59945555</v>
      </c>
      <c r="H20" s="127"/>
      <c r="I20" s="127"/>
      <c r="J20" s="127"/>
      <c r="K20" s="127"/>
    </row>
    <row r="21" spans="1:11" s="139" customFormat="1" ht="26">
      <c r="A21" s="138"/>
      <c r="B21" s="135" t="s">
        <v>239</v>
      </c>
      <c r="C21" s="129">
        <v>11</v>
      </c>
      <c r="D21" s="130">
        <v>2478462</v>
      </c>
      <c r="E21" s="130">
        <v>-11537268</v>
      </c>
      <c r="F21" s="130">
        <v>6661866</v>
      </c>
      <c r="G21" s="130">
        <v>-3695880</v>
      </c>
      <c r="H21" s="127"/>
      <c r="I21" s="127"/>
      <c r="J21" s="127"/>
      <c r="K21" s="127"/>
    </row>
    <row r="22" spans="1:11">
      <c r="B22" s="135" t="s">
        <v>74</v>
      </c>
      <c r="C22" s="131">
        <v>25</v>
      </c>
      <c r="D22" s="130">
        <v>-7254251</v>
      </c>
      <c r="E22" s="130">
        <v>-60397008</v>
      </c>
      <c r="F22" s="130">
        <v>31670208</v>
      </c>
      <c r="G22" s="130">
        <v>-36019174</v>
      </c>
      <c r="H22" s="127"/>
      <c r="I22" s="127"/>
      <c r="J22" s="127"/>
      <c r="K22" s="127"/>
    </row>
    <row r="23" spans="1:11">
      <c r="B23" s="135" t="s">
        <v>240</v>
      </c>
      <c r="C23" s="131">
        <v>25</v>
      </c>
      <c r="D23" s="130">
        <v>-94678522</v>
      </c>
      <c r="E23" s="130">
        <v>-45397911</v>
      </c>
      <c r="F23" s="130">
        <v>-58415963</v>
      </c>
      <c r="G23" s="130">
        <v>-21791476</v>
      </c>
      <c r="H23" s="127"/>
      <c r="I23" s="127"/>
      <c r="J23" s="127"/>
      <c r="K23" s="127"/>
    </row>
    <row r="24" spans="1:11">
      <c r="B24" s="132" t="s">
        <v>241</v>
      </c>
      <c r="C24" s="133"/>
      <c r="D24" s="134">
        <v>401219043</v>
      </c>
      <c r="E24" s="134">
        <v>384840743</v>
      </c>
      <c r="F24" s="134">
        <v>131631857</v>
      </c>
      <c r="G24" s="134">
        <v>123031708</v>
      </c>
      <c r="H24" s="127"/>
      <c r="I24" s="127"/>
      <c r="J24" s="127"/>
      <c r="K24" s="127"/>
    </row>
    <row r="25" spans="1:11">
      <c r="B25" s="135" t="s">
        <v>242</v>
      </c>
      <c r="C25" s="131">
        <v>26</v>
      </c>
      <c r="D25" s="130">
        <v>-203658734</v>
      </c>
      <c r="E25" s="130">
        <v>-200987455</v>
      </c>
      <c r="F25" s="130">
        <v>-43247723</v>
      </c>
      <c r="G25" s="130">
        <v>-77756589</v>
      </c>
      <c r="H25" s="127"/>
      <c r="I25" s="127"/>
      <c r="J25" s="127"/>
      <c r="K25" s="127"/>
    </row>
    <row r="26" spans="1:11">
      <c r="B26" s="132" t="s">
        <v>100</v>
      </c>
      <c r="C26" s="133"/>
      <c r="D26" s="134">
        <v>197560309</v>
      </c>
      <c r="E26" s="134">
        <v>183853288</v>
      </c>
      <c r="F26" s="134">
        <v>88384134</v>
      </c>
      <c r="G26" s="134">
        <v>45275119</v>
      </c>
      <c r="H26" s="127"/>
      <c r="I26" s="127"/>
      <c r="J26" s="127"/>
      <c r="K26" s="127"/>
    </row>
    <row r="27" spans="1:11">
      <c r="B27" s="132" t="s">
        <v>65</v>
      </c>
      <c r="C27" s="133"/>
      <c r="D27" s="134">
        <v>197560309</v>
      </c>
      <c r="E27" s="134">
        <v>183853288</v>
      </c>
      <c r="F27" s="134">
        <v>88384134</v>
      </c>
      <c r="G27" s="134">
        <v>45275119</v>
      </c>
      <c r="H27" s="127"/>
      <c r="I27" s="127"/>
      <c r="J27" s="127"/>
      <c r="K27" s="127"/>
    </row>
    <row r="28" spans="1:11" s="140" customFormat="1" ht="6" customHeight="1">
      <c r="B28" s="141"/>
      <c r="C28" s="142"/>
      <c r="D28" s="143"/>
      <c r="E28" s="143"/>
      <c r="F28" s="143"/>
      <c r="G28" s="143"/>
      <c r="H28" s="127"/>
      <c r="I28" s="127"/>
      <c r="J28" s="127"/>
      <c r="K28" s="127"/>
    </row>
    <row r="29" spans="1:11" s="140" customFormat="1">
      <c r="B29" s="132" t="s">
        <v>243</v>
      </c>
      <c r="C29" s="133"/>
      <c r="D29" s="144"/>
      <c r="E29" s="144"/>
      <c r="F29" s="144"/>
      <c r="G29" s="144"/>
      <c r="H29" s="127"/>
      <c r="I29" s="127"/>
      <c r="J29" s="127"/>
      <c r="K29" s="127"/>
    </row>
    <row r="30" spans="1:11">
      <c r="B30" s="83" t="s">
        <v>57</v>
      </c>
      <c r="C30" s="131"/>
      <c r="D30" s="130">
        <v>142749975</v>
      </c>
      <c r="E30" s="130">
        <v>137002361</v>
      </c>
      <c r="F30" s="130">
        <v>74575615</v>
      </c>
      <c r="G30" s="130">
        <v>27986446</v>
      </c>
      <c r="H30" s="127"/>
      <c r="I30" s="127"/>
      <c r="J30" s="127"/>
      <c r="K30" s="127"/>
    </row>
    <row r="31" spans="1:11">
      <c r="B31" s="83" t="s">
        <v>58</v>
      </c>
      <c r="C31" s="145">
        <v>23</v>
      </c>
      <c r="D31" s="130">
        <v>54810334</v>
      </c>
      <c r="E31" s="130">
        <v>46850927</v>
      </c>
      <c r="F31" s="130">
        <v>13808519</v>
      </c>
      <c r="G31" s="130">
        <v>17288673</v>
      </c>
      <c r="H31" s="127"/>
      <c r="I31" s="127"/>
      <c r="J31" s="127"/>
      <c r="K31" s="127"/>
    </row>
    <row r="32" spans="1:11">
      <c r="B32" s="132" t="s">
        <v>65</v>
      </c>
      <c r="C32" s="133"/>
      <c r="D32" s="134">
        <v>197560309</v>
      </c>
      <c r="E32" s="134">
        <v>183853288</v>
      </c>
      <c r="F32" s="134">
        <v>88384134</v>
      </c>
      <c r="G32" s="134">
        <v>45275119</v>
      </c>
      <c r="H32" s="127"/>
      <c r="I32" s="127"/>
      <c r="J32" s="127"/>
      <c r="K32" s="127"/>
    </row>
    <row r="33" spans="2:11" s="140" customFormat="1" ht="9" customHeight="1">
      <c r="B33" s="141"/>
      <c r="C33" s="142"/>
      <c r="D33" s="143"/>
      <c r="E33" s="143"/>
      <c r="F33" s="143"/>
      <c r="G33" s="143"/>
      <c r="H33" s="127"/>
      <c r="I33" s="127"/>
      <c r="J33" s="127"/>
      <c r="K33" s="127"/>
    </row>
    <row r="34" spans="2:11" ht="12.75" customHeight="1">
      <c r="B34" s="132" t="s">
        <v>158</v>
      </c>
      <c r="C34" s="133"/>
      <c r="D34" s="133"/>
      <c r="E34" s="133"/>
      <c r="F34" s="133"/>
      <c r="G34" s="133"/>
      <c r="H34" s="127"/>
      <c r="I34" s="127"/>
      <c r="J34" s="127"/>
      <c r="K34" s="127"/>
    </row>
    <row r="35" spans="2:11">
      <c r="B35" s="132" t="s">
        <v>159</v>
      </c>
      <c r="C35" s="133"/>
      <c r="D35" s="133"/>
      <c r="E35" s="133"/>
      <c r="F35" s="133"/>
      <c r="G35" s="133"/>
      <c r="H35" s="127"/>
      <c r="I35" s="127"/>
      <c r="J35" s="127"/>
      <c r="K35" s="127"/>
    </row>
    <row r="36" spans="2:11" ht="12" customHeight="1">
      <c r="B36" s="135" t="s">
        <v>101</v>
      </c>
      <c r="C36" s="131">
        <v>27</v>
      </c>
      <c r="D36" s="146">
        <v>50.4</v>
      </c>
      <c r="E36" s="146">
        <v>48</v>
      </c>
      <c r="F36" s="146">
        <v>26.3</v>
      </c>
      <c r="G36" s="146">
        <v>9.8000000000000007</v>
      </c>
      <c r="H36" s="127"/>
      <c r="I36" s="127"/>
      <c r="J36" s="127"/>
      <c r="K36" s="127"/>
    </row>
    <row r="37" spans="2:11">
      <c r="B37" s="132" t="s">
        <v>160</v>
      </c>
      <c r="C37" s="133"/>
      <c r="D37" s="147">
        <v>50.4</v>
      </c>
      <c r="E37" s="147">
        <v>48</v>
      </c>
      <c r="F37" s="147">
        <v>26.3</v>
      </c>
      <c r="G37" s="147">
        <v>9.8000000000000007</v>
      </c>
      <c r="H37" s="127"/>
      <c r="I37" s="127"/>
      <c r="J37" s="127"/>
      <c r="K37" s="127"/>
    </row>
    <row r="38" spans="2:11" s="140" customFormat="1">
      <c r="B38" s="132" t="s">
        <v>161</v>
      </c>
      <c r="C38" s="133"/>
      <c r="D38" s="133"/>
      <c r="E38" s="133"/>
      <c r="F38" s="133"/>
      <c r="G38" s="133"/>
      <c r="H38" s="127"/>
      <c r="I38" s="127"/>
      <c r="J38" s="127"/>
      <c r="K38" s="127"/>
    </row>
    <row r="39" spans="2:11" s="140" customFormat="1" ht="12" customHeight="1">
      <c r="B39" s="135" t="s">
        <v>76</v>
      </c>
      <c r="C39" s="131">
        <v>27</v>
      </c>
      <c r="D39" s="148">
        <v>50.1</v>
      </c>
      <c r="E39" s="148">
        <v>47.8</v>
      </c>
      <c r="F39" s="148">
        <v>26.2</v>
      </c>
      <c r="G39" s="148">
        <v>9.8000000000000007</v>
      </c>
      <c r="H39" s="127"/>
      <c r="I39" s="127"/>
      <c r="J39" s="127"/>
      <c r="K39" s="127"/>
    </row>
    <row r="40" spans="2:11" s="140" customFormat="1">
      <c r="B40" s="132" t="s">
        <v>162</v>
      </c>
      <c r="C40" s="133"/>
      <c r="D40" s="147">
        <v>50.1</v>
      </c>
      <c r="E40" s="147">
        <v>47.8</v>
      </c>
      <c r="F40" s="147">
        <v>26.2</v>
      </c>
      <c r="G40" s="147">
        <v>9.8000000000000007</v>
      </c>
      <c r="H40" s="127"/>
      <c r="I40" s="127"/>
      <c r="J40" s="127"/>
      <c r="K40" s="127"/>
    </row>
    <row r="41" spans="2:11" s="140" customFormat="1" ht="8.25" customHeight="1">
      <c r="D41" s="149"/>
      <c r="F41" s="149"/>
      <c r="H41" s="127"/>
      <c r="I41" s="127"/>
      <c r="J41" s="127"/>
      <c r="K41" s="127"/>
    </row>
    <row r="42" spans="2:11" s="140" customFormat="1" ht="8.25" customHeight="1">
      <c r="D42" s="149"/>
      <c r="F42" s="149"/>
      <c r="H42" s="127"/>
      <c r="I42" s="127"/>
      <c r="J42" s="127"/>
      <c r="K42" s="127"/>
    </row>
    <row r="43" spans="2:11" s="140" customFormat="1" ht="12.75" customHeight="1">
      <c r="B43" s="123" t="s">
        <v>274</v>
      </c>
      <c r="C43" s="150"/>
      <c r="D43" s="150"/>
      <c r="E43" s="150"/>
      <c r="F43" s="150"/>
      <c r="G43" s="150"/>
    </row>
    <row r="44" spans="2:11" s="140" customFormat="1" ht="12.75" customHeight="1">
      <c r="B44" s="123" t="s">
        <v>336</v>
      </c>
      <c r="C44" s="150"/>
      <c r="D44" s="150"/>
      <c r="E44" s="150"/>
      <c r="F44" s="150"/>
      <c r="G44" s="150"/>
    </row>
    <row r="45" spans="2:11" s="140" customFormat="1" ht="12.75" customHeight="1">
      <c r="B45" s="123" t="s">
        <v>44</v>
      </c>
      <c r="C45" s="150"/>
      <c r="D45" s="150"/>
      <c r="E45" s="150"/>
      <c r="F45" s="150"/>
      <c r="G45" s="150"/>
    </row>
    <row r="46" spans="2:11" s="140" customFormat="1" ht="12.75" customHeight="1">
      <c r="B46" s="150"/>
      <c r="C46" s="150"/>
      <c r="D46" s="150"/>
      <c r="E46" s="150"/>
      <c r="F46" s="150"/>
      <c r="G46" s="150"/>
    </row>
    <row r="47" spans="2:11" s="128" customFormat="1">
      <c r="B47" s="51" t="s">
        <v>163</v>
      </c>
      <c r="C47" s="26" t="s">
        <v>31</v>
      </c>
      <c r="D47" s="52" t="s">
        <v>273</v>
      </c>
      <c r="E47" s="52" t="s">
        <v>258</v>
      </c>
      <c r="F47" s="52" t="s">
        <v>334</v>
      </c>
      <c r="G47" s="52" t="s">
        <v>335</v>
      </c>
    </row>
    <row r="48" spans="2:11" s="128" customFormat="1">
      <c r="B48" s="54"/>
      <c r="C48" s="53"/>
      <c r="D48" s="55">
        <v>45565</v>
      </c>
      <c r="E48" s="55">
        <v>45199</v>
      </c>
      <c r="F48" s="55">
        <v>45565</v>
      </c>
      <c r="G48" s="55">
        <v>45199</v>
      </c>
    </row>
    <row r="49" spans="2:7" s="128" customFormat="1">
      <c r="B49" s="56"/>
      <c r="C49" s="29"/>
      <c r="D49" s="31" t="s">
        <v>30</v>
      </c>
      <c r="E49" s="31" t="s">
        <v>30</v>
      </c>
      <c r="F49" s="31" t="s">
        <v>30</v>
      </c>
      <c r="G49" s="31" t="s">
        <v>30</v>
      </c>
    </row>
    <row r="50" spans="2:7">
      <c r="B50" s="132" t="s">
        <v>65</v>
      </c>
      <c r="C50" s="133"/>
      <c r="D50" s="134">
        <v>197560309</v>
      </c>
      <c r="E50" s="134">
        <v>183853288</v>
      </c>
      <c r="F50" s="134">
        <v>88384134</v>
      </c>
      <c r="G50" s="134">
        <v>45275119</v>
      </c>
    </row>
    <row r="51" spans="2:7">
      <c r="B51" s="151" t="s">
        <v>164</v>
      </c>
      <c r="C51" s="152"/>
      <c r="D51" s="134"/>
      <c r="E51" s="134"/>
      <c r="F51" s="134"/>
      <c r="G51" s="134"/>
    </row>
    <row r="52" spans="2:7" ht="37.5" customHeight="1">
      <c r="B52" s="153" t="s">
        <v>165</v>
      </c>
      <c r="C52" s="134"/>
      <c r="D52" s="134"/>
      <c r="E52" s="134"/>
      <c r="F52" s="134"/>
      <c r="G52" s="134"/>
    </row>
    <row r="53" spans="2:7">
      <c r="B53" s="153" t="s">
        <v>166</v>
      </c>
      <c r="C53" s="134"/>
      <c r="D53" s="134"/>
      <c r="E53" s="134"/>
      <c r="F53" s="134"/>
      <c r="G53" s="134"/>
    </row>
    <row r="54" spans="2:7" ht="26.5" customHeight="1">
      <c r="B54" s="154" t="s">
        <v>167</v>
      </c>
      <c r="C54" s="129">
        <v>23</v>
      </c>
      <c r="D54" s="130">
        <v>368641419</v>
      </c>
      <c r="E54" s="130">
        <v>366995286</v>
      </c>
      <c r="F54" s="130">
        <v>-151258458</v>
      </c>
      <c r="G54" s="130">
        <v>354168119</v>
      </c>
    </row>
    <row r="55" spans="2:7" ht="26.5" customHeight="1">
      <c r="B55" s="153" t="s">
        <v>168</v>
      </c>
      <c r="C55" s="134"/>
      <c r="D55" s="134">
        <v>368641419</v>
      </c>
      <c r="E55" s="134">
        <v>366995286</v>
      </c>
      <c r="F55" s="134">
        <v>-151258458</v>
      </c>
      <c r="G55" s="134">
        <v>354168119</v>
      </c>
    </row>
    <row r="56" spans="2:7">
      <c r="B56" s="153" t="s">
        <v>169</v>
      </c>
      <c r="C56" s="134"/>
      <c r="D56" s="134"/>
      <c r="E56" s="134"/>
      <c r="F56" s="134"/>
      <c r="G56" s="134"/>
    </row>
    <row r="57" spans="2:7" ht="25.5" customHeight="1">
      <c r="B57" s="154" t="s">
        <v>170</v>
      </c>
      <c r="C57" s="131">
        <v>23</v>
      </c>
      <c r="D57" s="130">
        <v>3601285</v>
      </c>
      <c r="E57" s="130">
        <v>-3371895</v>
      </c>
      <c r="F57" s="130">
        <v>7087423</v>
      </c>
      <c r="G57" s="130">
        <v>5142867</v>
      </c>
    </row>
    <row r="58" spans="2:7" ht="27.75" customHeight="1">
      <c r="B58" s="153" t="s">
        <v>171</v>
      </c>
      <c r="C58" s="134"/>
      <c r="D58" s="134">
        <v>3601285</v>
      </c>
      <c r="E58" s="134">
        <v>-3371895</v>
      </c>
      <c r="F58" s="134">
        <v>7087423</v>
      </c>
      <c r="G58" s="134">
        <v>5142867</v>
      </c>
    </row>
    <row r="59" spans="2:7" ht="26.25" customHeight="1">
      <c r="B59" s="153" t="s">
        <v>172</v>
      </c>
      <c r="C59" s="134"/>
      <c r="D59" s="134">
        <v>372242704</v>
      </c>
      <c r="E59" s="134">
        <v>363623391</v>
      </c>
      <c r="F59" s="134">
        <v>-144171035</v>
      </c>
      <c r="G59" s="134">
        <v>359310986</v>
      </c>
    </row>
    <row r="60" spans="2:7">
      <c r="B60" s="132" t="s">
        <v>173</v>
      </c>
      <c r="C60" s="133"/>
      <c r="D60" s="134">
        <v>372242704</v>
      </c>
      <c r="E60" s="134">
        <v>363623391</v>
      </c>
      <c r="F60" s="134">
        <v>-144171035</v>
      </c>
      <c r="G60" s="134">
        <v>359310986</v>
      </c>
    </row>
    <row r="61" spans="2:7" ht="41.15" customHeight="1">
      <c r="B61" s="153" t="s">
        <v>174</v>
      </c>
      <c r="C61" s="133"/>
      <c r="D61" s="155"/>
      <c r="E61" s="155"/>
      <c r="F61" s="155"/>
      <c r="G61" s="155"/>
    </row>
    <row r="62" spans="2:7" ht="25.5" customHeight="1">
      <c r="B62" s="135" t="s">
        <v>175</v>
      </c>
      <c r="C62" s="131">
        <v>16</v>
      </c>
      <c r="D62" s="130">
        <v>-972347</v>
      </c>
      <c r="E62" s="130">
        <v>910412</v>
      </c>
      <c r="F62" s="130">
        <v>-1913604</v>
      </c>
      <c r="G62" s="130">
        <v>-1388574</v>
      </c>
    </row>
    <row r="63" spans="2:7" ht="40.15" customHeight="1">
      <c r="B63" s="153" t="s">
        <v>174</v>
      </c>
      <c r="C63" s="133"/>
      <c r="D63" s="134">
        <v>-972347</v>
      </c>
      <c r="E63" s="134">
        <v>910412</v>
      </c>
      <c r="F63" s="134">
        <v>-1913604</v>
      </c>
      <c r="G63" s="134">
        <v>-1388574</v>
      </c>
    </row>
    <row r="64" spans="2:7">
      <c r="B64" s="132" t="s">
        <v>176</v>
      </c>
      <c r="C64" s="133"/>
      <c r="D64" s="134">
        <v>371270357</v>
      </c>
      <c r="E64" s="134">
        <v>364533803</v>
      </c>
      <c r="F64" s="134">
        <v>-146084639</v>
      </c>
      <c r="G64" s="134">
        <v>357922412</v>
      </c>
    </row>
    <row r="65" spans="2:7">
      <c r="B65" s="132" t="s">
        <v>9</v>
      </c>
      <c r="C65" s="133"/>
      <c r="D65" s="134">
        <v>568830666</v>
      </c>
      <c r="E65" s="134">
        <v>548387091</v>
      </c>
      <c r="F65" s="134">
        <v>-57700505</v>
      </c>
      <c r="G65" s="134">
        <v>403197531</v>
      </c>
    </row>
    <row r="66" spans="2:7">
      <c r="B66" s="132" t="s">
        <v>177</v>
      </c>
      <c r="C66" s="133"/>
      <c r="D66" s="144"/>
      <c r="E66" s="144"/>
      <c r="F66" s="144"/>
      <c r="G66" s="144"/>
    </row>
    <row r="67" spans="2:7">
      <c r="B67" s="135" t="s">
        <v>178</v>
      </c>
      <c r="C67" s="131"/>
      <c r="D67" s="130">
        <v>516265581</v>
      </c>
      <c r="E67" s="130">
        <v>506558637</v>
      </c>
      <c r="F67" s="130">
        <v>-66743073</v>
      </c>
      <c r="G67" s="130">
        <v>379541283</v>
      </c>
    </row>
    <row r="68" spans="2:7">
      <c r="B68" s="135" t="s">
        <v>10</v>
      </c>
      <c r="C68" s="131"/>
      <c r="D68" s="130">
        <v>52565085</v>
      </c>
      <c r="E68" s="130">
        <v>41828454</v>
      </c>
      <c r="F68" s="130">
        <v>9042568</v>
      </c>
      <c r="G68" s="130">
        <v>23656248</v>
      </c>
    </row>
    <row r="69" spans="2:7">
      <c r="B69" s="132" t="s">
        <v>9</v>
      </c>
      <c r="C69" s="133"/>
      <c r="D69" s="134">
        <v>568830666</v>
      </c>
      <c r="E69" s="134">
        <v>548387091</v>
      </c>
      <c r="F69" s="134">
        <v>-57700505</v>
      </c>
      <c r="G69" s="134">
        <v>403197531</v>
      </c>
    </row>
    <row r="71" spans="2:7">
      <c r="D71"/>
      <c r="E71"/>
      <c r="F71"/>
      <c r="G71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topLeftCell="A15" zoomScale="85" zoomScaleNormal="85" workbookViewId="0">
      <selection activeCell="L47" sqref="L47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1.726562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275</v>
      </c>
    </row>
    <row r="3" spans="2:19">
      <c r="B3" s="5" t="s">
        <v>337</v>
      </c>
    </row>
    <row r="4" spans="2:19">
      <c r="B4" s="5" t="s">
        <v>44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89" t="s">
        <v>179</v>
      </c>
      <c r="C6" s="190"/>
      <c r="D6" s="191"/>
      <c r="E6" s="198" t="s">
        <v>180</v>
      </c>
      <c r="F6" s="198" t="s">
        <v>181</v>
      </c>
      <c r="G6" s="198" t="s">
        <v>148</v>
      </c>
      <c r="H6" s="15"/>
      <c r="I6" s="201" t="s">
        <v>182</v>
      </c>
      <c r="J6" s="201"/>
      <c r="K6" s="201"/>
      <c r="L6" s="201"/>
      <c r="M6" s="201"/>
      <c r="N6" s="201"/>
      <c r="O6" s="202"/>
      <c r="P6" s="198" t="s">
        <v>183</v>
      </c>
      <c r="Q6" s="198" t="s">
        <v>89</v>
      </c>
      <c r="R6" s="198" t="s">
        <v>90</v>
      </c>
      <c r="S6" s="198" t="s">
        <v>184</v>
      </c>
    </row>
    <row r="7" spans="2:19" ht="20.149999999999999" customHeight="1">
      <c r="B7" s="192"/>
      <c r="C7" s="193"/>
      <c r="D7" s="194"/>
      <c r="E7" s="199"/>
      <c r="F7" s="199"/>
      <c r="G7" s="199"/>
      <c r="H7" s="198" t="s">
        <v>185</v>
      </c>
      <c r="I7" s="198" t="s">
        <v>186</v>
      </c>
      <c r="J7" s="198" t="s">
        <v>187</v>
      </c>
      <c r="K7" s="198" t="s">
        <v>188</v>
      </c>
      <c r="L7" s="198" t="s">
        <v>189</v>
      </c>
      <c r="M7" s="198" t="s">
        <v>190</v>
      </c>
      <c r="N7" s="198" t="s">
        <v>191</v>
      </c>
      <c r="O7" s="198" t="s">
        <v>192</v>
      </c>
      <c r="P7" s="199"/>
      <c r="Q7" s="199"/>
      <c r="R7" s="199"/>
      <c r="S7" s="199"/>
    </row>
    <row r="8" spans="2:19" ht="61.5" customHeight="1">
      <c r="B8" s="195"/>
      <c r="C8" s="196"/>
      <c r="D8" s="197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</row>
    <row r="9" spans="2:19">
      <c r="B9" s="181" t="s">
        <v>281</v>
      </c>
      <c r="C9" s="186"/>
      <c r="D9" s="182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87" t="s">
        <v>193</v>
      </c>
      <c r="D10" s="188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2:19">
      <c r="B11" s="183" t="s">
        <v>184</v>
      </c>
      <c r="C11" s="184"/>
      <c r="D11" s="185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3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194</v>
      </c>
      <c r="C12" s="3"/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195</v>
      </c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196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142749975</v>
      </c>
      <c r="Q14" s="6">
        <v>142749975</v>
      </c>
      <c r="R14" s="6">
        <v>54810334</v>
      </c>
      <c r="S14" s="6">
        <v>197560309</v>
      </c>
    </row>
    <row r="15" spans="2:19">
      <c r="B15" s="3"/>
      <c r="C15" s="12"/>
      <c r="D15" s="13" t="s">
        <v>164</v>
      </c>
      <c r="E15" s="6">
        <v>0</v>
      </c>
      <c r="F15" s="6">
        <v>0</v>
      </c>
      <c r="G15" s="6">
        <v>0</v>
      </c>
      <c r="H15" s="6">
        <v>0</v>
      </c>
      <c r="I15" s="6">
        <v>370886668</v>
      </c>
      <c r="J15" s="6">
        <v>2628938</v>
      </c>
      <c r="K15" s="6">
        <v>0</v>
      </c>
      <c r="L15" s="6">
        <v>373515606</v>
      </c>
      <c r="M15" s="6">
        <v>0</v>
      </c>
      <c r="N15" s="6">
        <v>0</v>
      </c>
      <c r="O15" s="6">
        <v>373515606</v>
      </c>
      <c r="P15" s="6">
        <v>0</v>
      </c>
      <c r="Q15" s="6">
        <v>373515606</v>
      </c>
      <c r="R15" s="6">
        <v>-2245249</v>
      </c>
      <c r="S15" s="6">
        <v>371270357</v>
      </c>
    </row>
    <row r="16" spans="2:19">
      <c r="B16" s="3"/>
      <c r="C16" s="3" t="s">
        <v>195</v>
      </c>
      <c r="D16" s="3"/>
      <c r="E16" s="3">
        <v>0</v>
      </c>
      <c r="F16" s="3">
        <v>0</v>
      </c>
      <c r="G16" s="3">
        <v>0</v>
      </c>
      <c r="H16" s="3">
        <v>0</v>
      </c>
      <c r="I16" s="3">
        <v>370886668</v>
      </c>
      <c r="J16" s="3">
        <v>2628938</v>
      </c>
      <c r="K16" s="3">
        <v>0</v>
      </c>
      <c r="L16" s="3">
        <v>373515606</v>
      </c>
      <c r="M16" s="3">
        <v>0</v>
      </c>
      <c r="N16" s="3">
        <v>0</v>
      </c>
      <c r="O16" s="3">
        <v>373515606</v>
      </c>
      <c r="P16" s="3">
        <v>142749975</v>
      </c>
      <c r="Q16" s="3">
        <v>516265581</v>
      </c>
      <c r="R16" s="3">
        <v>52565085</v>
      </c>
      <c r="S16" s="3">
        <v>568830666</v>
      </c>
    </row>
    <row r="17" spans="2:20">
      <c r="B17" s="3"/>
      <c r="C17" s="181" t="s">
        <v>40</v>
      </c>
      <c r="D17" s="182"/>
      <c r="E17" s="122">
        <v>0</v>
      </c>
      <c r="F17" s="122">
        <v>0</v>
      </c>
      <c r="G17" s="122">
        <v>-2084309</v>
      </c>
      <c r="H17" s="122"/>
      <c r="I17" s="122">
        <v>0</v>
      </c>
      <c r="J17" s="122">
        <v>0</v>
      </c>
      <c r="K17" s="122"/>
      <c r="L17" s="122"/>
      <c r="M17" s="122">
        <v>0</v>
      </c>
      <c r="N17" s="122">
        <v>0</v>
      </c>
      <c r="O17" s="122">
        <v>0</v>
      </c>
      <c r="P17" s="122">
        <v>0</v>
      </c>
      <c r="Q17" s="122">
        <v>-2084309</v>
      </c>
      <c r="R17" s="122">
        <v>0</v>
      </c>
      <c r="S17" s="122">
        <v>-2084309</v>
      </c>
    </row>
    <row r="18" spans="2:20">
      <c r="B18" s="3"/>
      <c r="C18" s="181" t="s">
        <v>157</v>
      </c>
      <c r="D18" s="182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93016140</v>
      </c>
      <c r="Q18" s="6">
        <v>93016140</v>
      </c>
      <c r="R18" s="6">
        <v>-29273522</v>
      </c>
      <c r="S18" s="6">
        <v>63742618</v>
      </c>
    </row>
    <row r="19" spans="2:20">
      <c r="B19" s="3"/>
      <c r="C19" s="168" t="s">
        <v>262</v>
      </c>
      <c r="D19" s="169"/>
      <c r="E19" s="6">
        <v>-36968885</v>
      </c>
      <c r="F19" s="6">
        <v>0</v>
      </c>
      <c r="G19" s="6">
        <v>36968885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20" s="174" customFormat="1" ht="47.5" customHeight="1">
      <c r="B20" s="172"/>
      <c r="C20" s="179" t="s">
        <v>245</v>
      </c>
      <c r="D20" s="180"/>
      <c r="E20" s="173">
        <v>0</v>
      </c>
      <c r="F20" s="173">
        <v>0</v>
      </c>
      <c r="G20" s="173">
        <v>0</v>
      </c>
      <c r="H20" s="173"/>
      <c r="I20" s="173">
        <v>0</v>
      </c>
      <c r="J20" s="173">
        <v>0</v>
      </c>
      <c r="K20" s="173"/>
      <c r="L20" s="173">
        <v>0</v>
      </c>
      <c r="M20" s="173">
        <v>0</v>
      </c>
      <c r="N20" s="173">
        <v>24308862</v>
      </c>
      <c r="O20" s="173">
        <v>24308862</v>
      </c>
      <c r="P20" s="173">
        <v>0</v>
      </c>
      <c r="Q20" s="173">
        <v>24308862</v>
      </c>
      <c r="R20" s="173">
        <v>0</v>
      </c>
      <c r="S20" s="173">
        <v>24308862</v>
      </c>
    </row>
    <row r="21" spans="2:20" ht="28.5" customHeight="1">
      <c r="B21" s="3"/>
      <c r="C21" s="179" t="s">
        <v>151</v>
      </c>
      <c r="D21" s="180"/>
      <c r="E21" s="6">
        <v>0</v>
      </c>
      <c r="F21" s="6">
        <v>-458587</v>
      </c>
      <c r="G21" s="6">
        <v>2621486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2628081</v>
      </c>
      <c r="N21" s="6">
        <v>0</v>
      </c>
      <c r="O21" s="6">
        <v>2628081</v>
      </c>
      <c r="P21" s="6">
        <v>0</v>
      </c>
      <c r="Q21" s="6">
        <v>4790980</v>
      </c>
      <c r="R21" s="6">
        <v>0</v>
      </c>
      <c r="S21" s="6">
        <v>4790980</v>
      </c>
    </row>
    <row r="22" spans="2:20" ht="42" customHeight="1">
      <c r="B22" s="3"/>
      <c r="C22" s="179" t="s">
        <v>197</v>
      </c>
      <c r="D22" s="180"/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-1730361</v>
      </c>
      <c r="O22" s="122">
        <v>-1730361</v>
      </c>
      <c r="P22" s="122">
        <v>0</v>
      </c>
      <c r="Q22" s="122">
        <v>-1730361</v>
      </c>
      <c r="R22" s="122">
        <v>-529447</v>
      </c>
      <c r="S22" s="122">
        <v>-2259808</v>
      </c>
    </row>
    <row r="23" spans="2:20">
      <c r="B23" s="183" t="s">
        <v>198</v>
      </c>
      <c r="C23" s="184"/>
      <c r="D23" s="185"/>
      <c r="E23" s="3">
        <v>-36968885</v>
      </c>
      <c r="F23" s="3">
        <v>-458587</v>
      </c>
      <c r="G23" s="3">
        <v>37506062</v>
      </c>
      <c r="H23" s="3">
        <v>0</v>
      </c>
      <c r="I23" s="3">
        <v>370886668</v>
      </c>
      <c r="J23" s="3">
        <v>2628938</v>
      </c>
      <c r="K23" s="3">
        <v>0</v>
      </c>
      <c r="L23" s="3">
        <v>373515606</v>
      </c>
      <c r="M23" s="3">
        <v>2628081</v>
      </c>
      <c r="N23" s="3">
        <v>22578501</v>
      </c>
      <c r="O23" s="3">
        <v>398722188</v>
      </c>
      <c r="P23" s="3">
        <v>235766115</v>
      </c>
      <c r="Q23" s="3">
        <v>634566893</v>
      </c>
      <c r="R23" s="3">
        <v>22762116</v>
      </c>
      <c r="S23" s="3">
        <v>657329009</v>
      </c>
    </row>
    <row r="24" spans="2:20">
      <c r="B24" s="9" t="s">
        <v>350</v>
      </c>
      <c r="C24" s="11"/>
      <c r="D24" s="14"/>
      <c r="E24" s="3">
        <v>2343320024</v>
      </c>
      <c r="F24" s="3">
        <v>458901673</v>
      </c>
      <c r="G24" s="3">
        <v>-100929</v>
      </c>
      <c r="H24" s="3">
        <v>65413824</v>
      </c>
      <c r="I24" s="3">
        <v>-801166599</v>
      </c>
      <c r="J24" s="3">
        <v>920432</v>
      </c>
      <c r="K24" s="3">
        <v>-1120048</v>
      </c>
      <c r="L24" s="3">
        <v>-735952391</v>
      </c>
      <c r="M24" s="3">
        <v>36526547</v>
      </c>
      <c r="N24" s="3">
        <v>-112214427</v>
      </c>
      <c r="O24" s="3">
        <v>-811640271</v>
      </c>
      <c r="P24" s="3">
        <v>2314698213</v>
      </c>
      <c r="Q24" s="3">
        <v>4305178710</v>
      </c>
      <c r="R24" s="3">
        <v>629778061</v>
      </c>
      <c r="S24" s="3">
        <v>4934956771</v>
      </c>
    </row>
    <row r="25" spans="2:20" ht="13" customHeight="1">
      <c r="B25" s="8"/>
      <c r="C25" s="8"/>
      <c r="D25" s="8"/>
      <c r="E25" s="16"/>
      <c r="F25" s="16"/>
      <c r="G25" s="16"/>
      <c r="H25" s="16"/>
      <c r="I25" s="16"/>
      <c r="J25" s="8"/>
      <c r="K25" s="17"/>
      <c r="L25" s="17"/>
      <c r="M25" s="8"/>
      <c r="N25" s="8"/>
      <c r="O25" s="19"/>
      <c r="P25" s="19"/>
      <c r="Q25" s="19"/>
      <c r="R25" s="19"/>
      <c r="S25" s="19"/>
    </row>
    <row r="26" spans="2:20" s="61" customFormat="1" ht="19.5" customHeight="1">
      <c r="B26" s="60"/>
      <c r="C26" s="60"/>
      <c r="D26" s="6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5"/>
      <c r="Q27" s="16"/>
      <c r="R27" s="16"/>
      <c r="S27" s="16"/>
    </row>
    <row r="28" spans="2:20">
      <c r="B28" s="5" t="s">
        <v>275</v>
      </c>
      <c r="O28" s="4"/>
      <c r="P28" s="18">
        <v>0</v>
      </c>
      <c r="Q28" s="16"/>
      <c r="R28" s="4"/>
      <c r="S28" s="4"/>
      <c r="T28" s="4"/>
    </row>
    <row r="29" spans="2:20">
      <c r="B29" s="5" t="s">
        <v>353</v>
      </c>
      <c r="K29" s="7"/>
      <c r="L29" s="7"/>
      <c r="N29" s="4"/>
      <c r="P29" s="4"/>
    </row>
    <row r="30" spans="2:20">
      <c r="B30" s="5" t="s">
        <v>44</v>
      </c>
    </row>
    <row r="31" spans="2:20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20" ht="13" customHeight="1">
      <c r="B32" s="189" t="s">
        <v>179</v>
      </c>
      <c r="C32" s="190"/>
      <c r="D32" s="191"/>
      <c r="E32" s="198" t="s">
        <v>199</v>
      </c>
      <c r="F32" s="198" t="s">
        <v>181</v>
      </c>
      <c r="G32" s="198" t="s">
        <v>148</v>
      </c>
      <c r="H32" s="15"/>
      <c r="I32" s="201" t="s">
        <v>182</v>
      </c>
      <c r="J32" s="201"/>
      <c r="K32" s="201"/>
      <c r="L32" s="201"/>
      <c r="M32" s="201"/>
      <c r="N32" s="201"/>
      <c r="O32" s="202"/>
      <c r="P32" s="198" t="s">
        <v>183</v>
      </c>
      <c r="Q32" s="198" t="s">
        <v>89</v>
      </c>
      <c r="R32" s="198" t="s">
        <v>90</v>
      </c>
      <c r="S32" s="198" t="s">
        <v>184</v>
      </c>
    </row>
    <row r="33" spans="2:19" ht="13" customHeight="1">
      <c r="B33" s="192"/>
      <c r="C33" s="193"/>
      <c r="D33" s="194"/>
      <c r="E33" s="199"/>
      <c r="F33" s="199"/>
      <c r="G33" s="199"/>
      <c r="H33" s="198" t="s">
        <v>185</v>
      </c>
      <c r="I33" s="198" t="s">
        <v>186</v>
      </c>
      <c r="J33" s="198" t="s">
        <v>187</v>
      </c>
      <c r="K33" s="198" t="s">
        <v>188</v>
      </c>
      <c r="L33" s="198" t="s">
        <v>189</v>
      </c>
      <c r="M33" s="198" t="s">
        <v>190</v>
      </c>
      <c r="N33" s="198" t="s">
        <v>191</v>
      </c>
      <c r="O33" s="198" t="s">
        <v>192</v>
      </c>
      <c r="P33" s="199"/>
      <c r="Q33" s="199"/>
      <c r="R33" s="199"/>
      <c r="S33" s="199"/>
    </row>
    <row r="34" spans="2:19" ht="42.5" customHeight="1">
      <c r="B34" s="195"/>
      <c r="C34" s="196"/>
      <c r="D34" s="197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2:19">
      <c r="B35" s="181" t="s">
        <v>259</v>
      </c>
      <c r="C35" s="186"/>
      <c r="D35" s="182"/>
      <c r="E35" s="6">
        <v>2422050488</v>
      </c>
      <c r="F35" s="6">
        <v>459834409</v>
      </c>
      <c r="G35" s="6">
        <v>-83508378</v>
      </c>
      <c r="H35" s="6">
        <v>65413824</v>
      </c>
      <c r="I35" s="6">
        <v>-1247196757</v>
      </c>
      <c r="J35" s="6">
        <v>-1626927</v>
      </c>
      <c r="K35" s="6">
        <v>-1120048</v>
      </c>
      <c r="L35" s="6">
        <v>-1184529908</v>
      </c>
      <c r="M35" s="6">
        <v>33345193</v>
      </c>
      <c r="N35" s="6">
        <v>-131215187</v>
      </c>
      <c r="O35" s="6">
        <v>-1282399902</v>
      </c>
      <c r="P35" s="6">
        <v>2154835639</v>
      </c>
      <c r="Q35" s="6">
        <v>3670812256</v>
      </c>
      <c r="R35" s="6">
        <v>575405146</v>
      </c>
      <c r="S35" s="6">
        <v>4246217402</v>
      </c>
    </row>
    <row r="36" spans="2:19">
      <c r="B36" s="3"/>
      <c r="C36" s="187" t="s">
        <v>193</v>
      </c>
      <c r="D36" s="188"/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2:19">
      <c r="B37" s="183" t="s">
        <v>184</v>
      </c>
      <c r="C37" s="184"/>
      <c r="D37" s="185"/>
      <c r="E37" s="3">
        <v>2422050488</v>
      </c>
      <c r="F37" s="3">
        <v>459834409</v>
      </c>
      <c r="G37" s="3">
        <v>-83508378</v>
      </c>
      <c r="H37" s="3">
        <v>65413824</v>
      </c>
      <c r="I37" s="3">
        <v>-1247196757</v>
      </c>
      <c r="J37" s="3">
        <v>-1626927</v>
      </c>
      <c r="K37" s="3">
        <v>-1120048</v>
      </c>
      <c r="L37" s="3">
        <v>-1184529908</v>
      </c>
      <c r="M37" s="3">
        <v>33345193</v>
      </c>
      <c r="N37" s="3">
        <v>-131215187</v>
      </c>
      <c r="O37" s="3">
        <v>-1282399902</v>
      </c>
      <c r="P37" s="3">
        <v>2154835639</v>
      </c>
      <c r="Q37" s="3">
        <v>3670812256</v>
      </c>
      <c r="R37" s="3">
        <v>575405146</v>
      </c>
      <c r="S37" s="3">
        <v>4246217402</v>
      </c>
    </row>
    <row r="38" spans="2:19">
      <c r="B38" s="3" t="s">
        <v>194</v>
      </c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>
      <c r="B39" s="3"/>
      <c r="C39" s="3" t="s">
        <v>195</v>
      </c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>
      <c r="B40" s="3"/>
      <c r="C40" s="12"/>
      <c r="D40" s="13" t="s">
        <v>196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137002361</v>
      </c>
      <c r="Q40" s="6">
        <v>137002361</v>
      </c>
      <c r="R40" s="6">
        <v>46850927</v>
      </c>
      <c r="S40" s="6">
        <v>183853288</v>
      </c>
    </row>
    <row r="41" spans="2:19">
      <c r="B41" s="3"/>
      <c r="C41" s="12"/>
      <c r="D41" s="13" t="s">
        <v>164</v>
      </c>
      <c r="E41" s="6">
        <v>0</v>
      </c>
      <c r="F41" s="6">
        <v>0</v>
      </c>
      <c r="G41" s="6">
        <v>0</v>
      </c>
      <c r="H41" s="6">
        <v>0</v>
      </c>
      <c r="I41" s="6">
        <v>372017759</v>
      </c>
      <c r="J41" s="6">
        <v>-2461483</v>
      </c>
      <c r="K41" s="6">
        <v>0</v>
      </c>
      <c r="L41" s="6">
        <v>369556276</v>
      </c>
      <c r="M41" s="6">
        <v>0</v>
      </c>
      <c r="N41" s="6">
        <v>0</v>
      </c>
      <c r="O41" s="6">
        <v>369556276</v>
      </c>
      <c r="P41" s="6">
        <v>0</v>
      </c>
      <c r="Q41" s="6">
        <v>369556276</v>
      </c>
      <c r="R41" s="6">
        <v>-5022473</v>
      </c>
      <c r="S41" s="6">
        <v>364533803</v>
      </c>
    </row>
    <row r="42" spans="2:19">
      <c r="B42" s="3"/>
      <c r="C42" s="3" t="s">
        <v>195</v>
      </c>
      <c r="D42" s="3"/>
      <c r="E42" s="3">
        <v>0</v>
      </c>
      <c r="F42" s="3">
        <v>0</v>
      </c>
      <c r="G42" s="3">
        <v>0</v>
      </c>
      <c r="H42" s="3">
        <v>0</v>
      </c>
      <c r="I42" s="3">
        <v>372017759</v>
      </c>
      <c r="J42" s="3">
        <v>-2461483</v>
      </c>
      <c r="K42" s="3">
        <v>0</v>
      </c>
      <c r="L42" s="3">
        <v>369556276</v>
      </c>
      <c r="M42" s="3">
        <v>0</v>
      </c>
      <c r="N42" s="3">
        <v>0</v>
      </c>
      <c r="O42" s="3">
        <v>369556276</v>
      </c>
      <c r="P42" s="3">
        <v>137002361</v>
      </c>
      <c r="Q42" s="3">
        <v>506558637</v>
      </c>
      <c r="R42" s="3">
        <v>41828454</v>
      </c>
      <c r="S42" s="3">
        <v>548387091</v>
      </c>
    </row>
    <row r="43" spans="2:19">
      <c r="B43" s="3"/>
      <c r="C43" s="181" t="s">
        <v>157</v>
      </c>
      <c r="D43" s="182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-226152911</v>
      </c>
      <c r="Q43" s="6">
        <v>-226152911</v>
      </c>
      <c r="R43" s="6">
        <v>-12117228</v>
      </c>
      <c r="S43" s="6">
        <v>-238270139</v>
      </c>
    </row>
    <row r="44" spans="2:19">
      <c r="B44" s="3"/>
      <c r="C44" s="181" t="s">
        <v>262</v>
      </c>
      <c r="D44" s="182"/>
      <c r="E44" s="6">
        <v>-41761579</v>
      </c>
      <c r="F44" s="6">
        <v>0</v>
      </c>
      <c r="G44" s="6">
        <v>41761579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/>
      <c r="P44" s="6">
        <v>0</v>
      </c>
      <c r="Q44" s="6">
        <v>0</v>
      </c>
      <c r="R44" s="6">
        <v>0</v>
      </c>
      <c r="S44" s="6">
        <v>0</v>
      </c>
    </row>
    <row r="45" spans="2:19" ht="37.5" customHeight="1">
      <c r="B45" s="3"/>
      <c r="C45" s="179" t="s">
        <v>245</v>
      </c>
      <c r="D45" s="180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-6285503</v>
      </c>
      <c r="O45" s="6">
        <v>-6285503</v>
      </c>
      <c r="P45" s="6">
        <v>0</v>
      </c>
      <c r="Q45" s="6">
        <v>-6285503</v>
      </c>
      <c r="R45" s="6">
        <v>0</v>
      </c>
      <c r="S45" s="6">
        <v>-6285503</v>
      </c>
    </row>
    <row r="46" spans="2:19" ht="37.5" customHeight="1">
      <c r="B46" s="3"/>
      <c r="C46" s="179" t="s">
        <v>151</v>
      </c>
      <c r="D46" s="180"/>
      <c r="E46" s="6">
        <v>0</v>
      </c>
      <c r="F46" s="6">
        <v>-474149</v>
      </c>
      <c r="G46" s="6">
        <v>4139808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215730</v>
      </c>
      <c r="N46" s="6">
        <v>0</v>
      </c>
      <c r="O46" s="6">
        <v>215730</v>
      </c>
      <c r="P46" s="6">
        <v>0</v>
      </c>
      <c r="Q46" s="6">
        <v>3881389</v>
      </c>
      <c r="R46" s="6">
        <v>0</v>
      </c>
      <c r="S46" s="6">
        <v>3881389</v>
      </c>
    </row>
    <row r="47" spans="2:19" ht="37.5" customHeight="1">
      <c r="B47" s="3"/>
      <c r="C47" s="179" t="s">
        <v>197</v>
      </c>
      <c r="D47" s="180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327093</v>
      </c>
      <c r="O47" s="6">
        <v>327093</v>
      </c>
      <c r="P47" s="6">
        <v>0</v>
      </c>
      <c r="Q47" s="6">
        <v>327093</v>
      </c>
      <c r="R47" s="6">
        <v>0</v>
      </c>
      <c r="S47" s="6">
        <v>327093</v>
      </c>
    </row>
    <row r="48" spans="2:19">
      <c r="B48" s="183" t="s">
        <v>198</v>
      </c>
      <c r="C48" s="184"/>
      <c r="D48" s="185"/>
      <c r="E48" s="114">
        <v>-41761579</v>
      </c>
      <c r="F48" s="114">
        <v>-474149</v>
      </c>
      <c r="G48" s="114">
        <v>45901387</v>
      </c>
      <c r="H48" s="114">
        <v>0</v>
      </c>
      <c r="I48" s="114">
        <v>372017759</v>
      </c>
      <c r="J48" s="114">
        <v>-2461483</v>
      </c>
      <c r="K48" s="114">
        <v>0</v>
      </c>
      <c r="L48" s="114">
        <v>369556276</v>
      </c>
      <c r="M48" s="114">
        <v>215730</v>
      </c>
      <c r="N48" s="114">
        <v>-5958410</v>
      </c>
      <c r="O48" s="114">
        <v>363813596</v>
      </c>
      <c r="P48" s="114">
        <v>-89150550</v>
      </c>
      <c r="Q48" s="114">
        <v>278328705</v>
      </c>
      <c r="R48" s="114">
        <v>29711226</v>
      </c>
      <c r="S48" s="114">
        <v>308039931</v>
      </c>
    </row>
    <row r="49" spans="2:19">
      <c r="B49" s="9" t="s">
        <v>351</v>
      </c>
      <c r="C49" s="11"/>
      <c r="D49" s="14"/>
      <c r="E49" s="3">
        <v>2380288909</v>
      </c>
      <c r="F49" s="3">
        <v>459360260</v>
      </c>
      <c r="G49" s="3">
        <v>-37606991</v>
      </c>
      <c r="H49" s="3">
        <v>65413824</v>
      </c>
      <c r="I49" s="3">
        <v>-875178998</v>
      </c>
      <c r="J49" s="3">
        <v>-4088410</v>
      </c>
      <c r="K49" s="3">
        <v>-1120048</v>
      </c>
      <c r="L49" s="3">
        <v>-814973632</v>
      </c>
      <c r="M49" s="3">
        <v>33560923</v>
      </c>
      <c r="N49" s="3">
        <v>-137173597</v>
      </c>
      <c r="O49" s="3">
        <v>-918586306</v>
      </c>
      <c r="P49" s="3">
        <v>2065685089</v>
      </c>
      <c r="Q49" s="3">
        <v>3949140961</v>
      </c>
      <c r="R49" s="3">
        <v>605116372</v>
      </c>
      <c r="S49" s="3">
        <v>4554257333</v>
      </c>
    </row>
    <row r="52" spans="2:19" s="61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2">
    <mergeCell ref="F6:F8"/>
    <mergeCell ref="G6:G8"/>
    <mergeCell ref="C18:D18"/>
    <mergeCell ref="C10:D10"/>
    <mergeCell ref="B11:D11"/>
    <mergeCell ref="B9:D9"/>
    <mergeCell ref="B6:D8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G32:G34"/>
    <mergeCell ref="I32:O32"/>
    <mergeCell ref="P32:P34"/>
    <mergeCell ref="Q32:Q34"/>
    <mergeCell ref="R32:R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C22:D22"/>
    <mergeCell ref="C17:D17"/>
    <mergeCell ref="B48:D48"/>
    <mergeCell ref="C45:D45"/>
    <mergeCell ref="C46:D46"/>
    <mergeCell ref="C47:D47"/>
    <mergeCell ref="C44:D44"/>
    <mergeCell ref="C43:D43"/>
    <mergeCell ref="B37:D37"/>
    <mergeCell ref="B35:D35"/>
    <mergeCell ref="C36:D36"/>
    <mergeCell ref="B23:D23"/>
    <mergeCell ref="B32:D34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60"/>
  <sheetViews>
    <sheetView showGridLines="0" topLeftCell="A22" zoomScaleNormal="100" workbookViewId="0">
      <selection activeCell="D50" sqref="D50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50" customWidth="1"/>
    <col min="4" max="5" width="18.7265625" style="22" customWidth="1"/>
    <col min="6" max="6" width="3.6328125" style="22" customWidth="1"/>
    <col min="7" max="8" width="11.632812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44"/>
    </row>
    <row r="2" spans="2:8">
      <c r="B2" s="24" t="s">
        <v>276</v>
      </c>
      <c r="C2" s="44"/>
    </row>
    <row r="3" spans="2:8">
      <c r="B3" s="24" t="s">
        <v>244</v>
      </c>
      <c r="C3" s="44"/>
    </row>
    <row r="4" spans="2:8">
      <c r="B4" s="24" t="s">
        <v>336</v>
      </c>
      <c r="C4" s="44"/>
    </row>
    <row r="5" spans="2:8">
      <c r="B5" s="24" t="s">
        <v>44</v>
      </c>
    </row>
    <row r="7" spans="2:8" s="25" customFormat="1">
      <c r="B7" s="51" t="s">
        <v>200</v>
      </c>
      <c r="C7" s="26" t="s">
        <v>31</v>
      </c>
      <c r="D7" s="28">
        <v>45565</v>
      </c>
      <c r="E7" s="28">
        <v>45199</v>
      </c>
    </row>
    <row r="8" spans="2:8" s="25" customFormat="1">
      <c r="B8" s="56"/>
      <c r="C8" s="29"/>
      <c r="D8" s="31" t="s">
        <v>30</v>
      </c>
      <c r="E8" s="31" t="s">
        <v>30</v>
      </c>
    </row>
    <row r="9" spans="2:8" s="25" customFormat="1">
      <c r="B9" s="62"/>
      <c r="C9" s="62"/>
      <c r="D9" s="63"/>
      <c r="E9" s="63"/>
    </row>
    <row r="10" spans="2:8" s="25" customFormat="1">
      <c r="B10" s="206" t="s">
        <v>37</v>
      </c>
      <c r="C10" s="207"/>
      <c r="D10" s="207"/>
      <c r="E10" s="208"/>
    </row>
    <row r="11" spans="2:8" s="25" customFormat="1">
      <c r="B11" s="206" t="s">
        <v>201</v>
      </c>
      <c r="C11" s="207"/>
      <c r="D11" s="207"/>
      <c r="E11" s="208"/>
    </row>
    <row r="12" spans="2:8">
      <c r="B12" s="36" t="s">
        <v>202</v>
      </c>
      <c r="C12" s="64"/>
      <c r="D12" s="106">
        <v>14505047320</v>
      </c>
      <c r="E12" s="106">
        <v>12447263544</v>
      </c>
    </row>
    <row r="13" spans="2:8" ht="12.75" customHeight="1">
      <c r="B13" s="65" t="s">
        <v>203</v>
      </c>
      <c r="C13" s="59"/>
      <c r="D13" s="106">
        <v>29644161</v>
      </c>
      <c r="E13" s="106">
        <v>25335562</v>
      </c>
      <c r="G13" s="163"/>
      <c r="H13" s="163"/>
    </row>
    <row r="14" spans="2:8">
      <c r="B14" s="206" t="s">
        <v>204</v>
      </c>
      <c r="C14" s="207"/>
      <c r="D14" s="207"/>
      <c r="E14" s="208"/>
      <c r="G14" s="163"/>
      <c r="H14" s="163"/>
    </row>
    <row r="15" spans="2:8" ht="12.75" customHeight="1">
      <c r="B15" s="66" t="s">
        <v>205</v>
      </c>
      <c r="C15" s="57"/>
      <c r="D15" s="106">
        <v>-11461584462</v>
      </c>
      <c r="E15" s="106">
        <v>-9704382483</v>
      </c>
      <c r="G15" s="163"/>
      <c r="H15" s="163"/>
    </row>
    <row r="16" spans="2:8" ht="12" customHeight="1">
      <c r="B16" s="36" t="s">
        <v>206</v>
      </c>
      <c r="C16" s="58"/>
      <c r="D16" s="106">
        <v>-1669273937</v>
      </c>
      <c r="E16" s="106">
        <v>-1320416063</v>
      </c>
      <c r="G16" s="163"/>
      <c r="H16" s="163"/>
    </row>
    <row r="17" spans="2:8" ht="12.75" customHeight="1">
      <c r="B17" s="36" t="s">
        <v>207</v>
      </c>
      <c r="C17" s="58"/>
      <c r="D17" s="106">
        <v>-646850136</v>
      </c>
      <c r="E17" s="106">
        <v>-569626404</v>
      </c>
      <c r="G17" s="163"/>
      <c r="H17" s="163"/>
    </row>
    <row r="18" spans="2:8" ht="12.75" customHeight="1">
      <c r="B18" s="67" t="s">
        <v>208</v>
      </c>
      <c r="C18" s="68"/>
      <c r="D18" s="170">
        <v>756982946</v>
      </c>
      <c r="E18" s="170">
        <v>878174156</v>
      </c>
      <c r="G18" s="163"/>
      <c r="H18" s="163"/>
    </row>
    <row r="19" spans="2:8" ht="12.75" customHeight="1">
      <c r="B19" s="36" t="s">
        <v>209</v>
      </c>
      <c r="C19" s="58"/>
      <c r="D19" s="106">
        <v>-157353197</v>
      </c>
      <c r="E19" s="106">
        <v>-163043534</v>
      </c>
      <c r="G19" s="163"/>
      <c r="H19" s="163"/>
    </row>
    <row r="20" spans="2:8" ht="12.75" customHeight="1">
      <c r="B20" s="36" t="s">
        <v>210</v>
      </c>
      <c r="C20" s="69"/>
      <c r="D20" s="106">
        <v>-2837219</v>
      </c>
      <c r="E20" s="106">
        <v>2966229</v>
      </c>
      <c r="G20" s="163"/>
      <c r="H20" s="163"/>
    </row>
    <row r="21" spans="2:8" ht="12.75" customHeight="1">
      <c r="B21" s="67" t="s">
        <v>37</v>
      </c>
      <c r="C21" s="68"/>
      <c r="D21" s="170">
        <v>596792530</v>
      </c>
      <c r="E21" s="170">
        <v>718096851</v>
      </c>
    </row>
    <row r="22" spans="2:8" ht="12.75" customHeight="1">
      <c r="B22" s="32" t="s">
        <v>75</v>
      </c>
      <c r="C22" s="70"/>
      <c r="D22" s="70"/>
      <c r="E22" s="71"/>
    </row>
    <row r="23" spans="2:8" ht="12.75" customHeight="1">
      <c r="B23" s="36" t="s">
        <v>339</v>
      </c>
      <c r="C23" s="58"/>
      <c r="D23" s="171">
        <v>2022605</v>
      </c>
      <c r="E23" s="106">
        <v>2589599</v>
      </c>
    </row>
    <row r="24" spans="2:8" ht="12.75" customHeight="1">
      <c r="B24" s="36" t="s">
        <v>340</v>
      </c>
      <c r="C24" s="58"/>
      <c r="D24" s="106">
        <v>-257892571</v>
      </c>
      <c r="E24" s="106">
        <v>-207451460</v>
      </c>
    </row>
    <row r="25" spans="2:8" ht="12.75" customHeight="1">
      <c r="B25" s="36" t="s">
        <v>211</v>
      </c>
      <c r="C25" s="58"/>
      <c r="D25" s="106">
        <v>-58944502</v>
      </c>
      <c r="E25" s="106">
        <v>-46830977</v>
      </c>
    </row>
    <row r="26" spans="2:8" ht="12.75" customHeight="1">
      <c r="B26" s="36" t="s">
        <v>212</v>
      </c>
      <c r="C26" s="58"/>
      <c r="D26" s="106">
        <v>17387735</v>
      </c>
      <c r="E26" s="106">
        <v>9833082</v>
      </c>
    </row>
    <row r="27" spans="2:8" ht="12.75" customHeight="1">
      <c r="B27" s="36" t="s">
        <v>213</v>
      </c>
      <c r="C27" s="58"/>
      <c r="D27" s="106">
        <v>90135879</v>
      </c>
      <c r="E27" s="106">
        <v>41301268</v>
      </c>
    </row>
    <row r="28" spans="2:8" ht="12.75" customHeight="1">
      <c r="B28" s="36" t="s">
        <v>214</v>
      </c>
      <c r="C28" s="69"/>
      <c r="D28" s="106">
        <v>2663925</v>
      </c>
      <c r="E28" s="106">
        <v>16869446</v>
      </c>
    </row>
    <row r="29" spans="2:8" ht="12.75" customHeight="1">
      <c r="B29" s="67" t="s">
        <v>75</v>
      </c>
      <c r="C29" s="68"/>
      <c r="D29" s="107">
        <f>+D23+D24+D25+D26+D27+D28</f>
        <v>-204626929</v>
      </c>
      <c r="E29" s="107">
        <f>+E23+E24+E25+E26+E27+E28</f>
        <v>-183689042</v>
      </c>
    </row>
    <row r="30" spans="2:8" ht="12.75" customHeight="1">
      <c r="B30" s="32" t="s">
        <v>41</v>
      </c>
      <c r="C30" s="70"/>
      <c r="D30" s="70"/>
      <c r="E30" s="71"/>
    </row>
    <row r="31" spans="2:8" ht="12.75" customHeight="1">
      <c r="B31" s="36" t="s">
        <v>263</v>
      </c>
      <c r="C31" s="72"/>
      <c r="D31" s="106">
        <v>-2084310</v>
      </c>
      <c r="E31" s="106">
        <v>0</v>
      </c>
    </row>
    <row r="32" spans="2:8" ht="12.75" customHeight="1">
      <c r="B32" s="170" t="s">
        <v>64</v>
      </c>
      <c r="C32" s="68"/>
      <c r="D32" s="170">
        <v>1075036223</v>
      </c>
      <c r="E32" s="170">
        <v>811594906</v>
      </c>
    </row>
    <row r="33" spans="2:5" ht="12.75" customHeight="1">
      <c r="B33" s="36" t="s">
        <v>264</v>
      </c>
      <c r="C33" s="72"/>
      <c r="D33" s="106">
        <v>881950503</v>
      </c>
      <c r="E33" s="106">
        <v>1074069</v>
      </c>
    </row>
    <row r="34" spans="2:5" ht="12.75" customHeight="1">
      <c r="B34" s="36" t="s">
        <v>215</v>
      </c>
      <c r="C34" s="72"/>
      <c r="D34" s="106">
        <v>193085720</v>
      </c>
      <c r="E34" s="106">
        <v>810520837</v>
      </c>
    </row>
    <row r="35" spans="2:5" ht="12.75" customHeight="1">
      <c r="B35" s="36" t="s">
        <v>216</v>
      </c>
      <c r="C35" s="72"/>
      <c r="D35" s="106">
        <v>-1010258589</v>
      </c>
      <c r="E35" s="106">
        <v>-642852284</v>
      </c>
    </row>
    <row r="36" spans="2:5" ht="12.75" customHeight="1">
      <c r="B36" s="36" t="s">
        <v>217</v>
      </c>
      <c r="C36" s="72"/>
      <c r="D36" s="106">
        <v>-204628000</v>
      </c>
      <c r="E36" s="106">
        <v>-173817755</v>
      </c>
    </row>
    <row r="37" spans="2:5" ht="12.75" customHeight="1">
      <c r="B37" s="36" t="s">
        <v>338</v>
      </c>
      <c r="C37" s="72"/>
      <c r="D37" s="106">
        <v>-58921991</v>
      </c>
      <c r="E37" s="106">
        <v>-288945891</v>
      </c>
    </row>
    <row r="38" spans="2:5" ht="12.75" customHeight="1">
      <c r="B38" s="36" t="s">
        <v>218</v>
      </c>
      <c r="C38" s="72"/>
      <c r="D38" s="106">
        <v>-163910623</v>
      </c>
      <c r="E38" s="106">
        <v>-146831469</v>
      </c>
    </row>
    <row r="39" spans="2:5" ht="12.75" customHeight="1">
      <c r="B39" s="36" t="s">
        <v>219</v>
      </c>
      <c r="C39" s="69"/>
      <c r="D39" s="106">
        <v>-35515892</v>
      </c>
      <c r="E39" s="106">
        <v>-57646590</v>
      </c>
    </row>
    <row r="40" spans="2:5" ht="12.75" customHeight="1">
      <c r="B40" s="73" t="s">
        <v>41</v>
      </c>
      <c r="C40" s="68"/>
      <c r="D40" s="170">
        <v>-400283182</v>
      </c>
      <c r="E40" s="170">
        <v>-498499083</v>
      </c>
    </row>
    <row r="41" spans="2:5" ht="24" customHeight="1">
      <c r="B41" s="73" t="s">
        <v>220</v>
      </c>
      <c r="C41" s="68"/>
      <c r="D41" s="107">
        <v>-8117581</v>
      </c>
      <c r="E41" s="107">
        <v>35908726</v>
      </c>
    </row>
    <row r="42" spans="2:5" ht="12.75" customHeight="1">
      <c r="B42" s="203" t="s">
        <v>221</v>
      </c>
      <c r="C42" s="204"/>
      <c r="D42" s="204"/>
      <c r="E42" s="205"/>
    </row>
    <row r="43" spans="2:5" ht="12.75" customHeight="1">
      <c r="B43" s="36" t="s">
        <v>221</v>
      </c>
      <c r="C43" s="58"/>
      <c r="D43" s="106">
        <v>24508582</v>
      </c>
      <c r="E43" s="106">
        <v>-41142234</v>
      </c>
    </row>
    <row r="44" spans="2:5" ht="12.75" customHeight="1">
      <c r="B44" s="67" t="s">
        <v>222</v>
      </c>
      <c r="C44" s="68"/>
      <c r="D44" s="107">
        <v>16391001</v>
      </c>
      <c r="E44" s="107">
        <v>-5233508</v>
      </c>
    </row>
    <row r="45" spans="2:5" ht="12.75" customHeight="1">
      <c r="B45" s="36" t="s">
        <v>223</v>
      </c>
      <c r="C45" s="58">
        <f>+'[1]NOTA 5'!F1</f>
        <v>5</v>
      </c>
      <c r="D45" s="106">
        <v>483125584</v>
      </c>
      <c r="E45" s="106">
        <v>373700303</v>
      </c>
    </row>
    <row r="46" spans="2:5" ht="12.75" customHeight="1">
      <c r="B46" s="36" t="s">
        <v>224</v>
      </c>
      <c r="C46" s="58">
        <v>5</v>
      </c>
      <c r="D46" s="106">
        <v>499516585</v>
      </c>
      <c r="E46" s="106">
        <v>368466795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110" zoomScaleNormal="110" workbookViewId="0">
      <selection activeCell="I25" sqref="I25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74" t="s">
        <v>250</v>
      </c>
      <c r="C2" s="78"/>
      <c r="F2" s="87"/>
    </row>
    <row r="3" spans="2:6" ht="6" customHeight="1">
      <c r="C3" s="25"/>
    </row>
    <row r="4" spans="2:6" s="25" customFormat="1">
      <c r="B4" s="209" t="s">
        <v>46</v>
      </c>
      <c r="C4" s="212" t="s">
        <v>341</v>
      </c>
      <c r="D4" s="213"/>
      <c r="E4" s="212" t="s">
        <v>277</v>
      </c>
      <c r="F4" s="214"/>
    </row>
    <row r="5" spans="2:6" s="25" customFormat="1">
      <c r="B5" s="210"/>
      <c r="C5" s="79" t="s">
        <v>47</v>
      </c>
      <c r="D5" s="79" t="s">
        <v>48</v>
      </c>
      <c r="E5" s="79" t="s">
        <v>47</v>
      </c>
      <c r="F5" s="79" t="s">
        <v>48</v>
      </c>
    </row>
    <row r="6" spans="2:6" s="25" customFormat="1">
      <c r="B6" s="211"/>
      <c r="C6" s="31" t="s">
        <v>30</v>
      </c>
      <c r="D6" s="31" t="s">
        <v>30</v>
      </c>
      <c r="E6" s="31" t="s">
        <v>30</v>
      </c>
      <c r="F6" s="31" t="s">
        <v>30</v>
      </c>
    </row>
    <row r="7" spans="2:6">
      <c r="B7" s="88" t="s">
        <v>107</v>
      </c>
      <c r="C7" s="38">
        <v>281679359</v>
      </c>
      <c r="D7" s="38">
        <v>718244024</v>
      </c>
      <c r="E7" s="38">
        <v>351218439</v>
      </c>
      <c r="F7" s="38">
        <v>564418952</v>
      </c>
    </row>
    <row r="8" spans="2:6">
      <c r="B8" s="88" t="s">
        <v>49</v>
      </c>
      <c r="C8" s="38">
        <v>70555025</v>
      </c>
      <c r="D8" s="38">
        <v>3019340147</v>
      </c>
      <c r="E8" s="38">
        <v>75310911</v>
      </c>
      <c r="F8" s="38">
        <v>2850759494</v>
      </c>
    </row>
    <row r="9" spans="2:6">
      <c r="B9" s="88" t="s">
        <v>128</v>
      </c>
      <c r="C9" s="38">
        <v>0</v>
      </c>
      <c r="D9" s="38">
        <v>0</v>
      </c>
      <c r="E9" s="38">
        <v>4304769</v>
      </c>
      <c r="F9" s="38">
        <v>0</v>
      </c>
    </row>
    <row r="10" spans="2:6">
      <c r="B10" s="88" t="s">
        <v>109</v>
      </c>
      <c r="C10" s="38">
        <v>892100</v>
      </c>
      <c r="D10" s="38">
        <v>0</v>
      </c>
      <c r="E10" s="38">
        <v>6568890</v>
      </c>
      <c r="F10" s="38">
        <v>0</v>
      </c>
    </row>
    <row r="11" spans="2:6">
      <c r="B11" s="88" t="s">
        <v>118</v>
      </c>
      <c r="C11" s="38">
        <v>0</v>
      </c>
      <c r="D11" s="38">
        <v>1394171</v>
      </c>
      <c r="E11" s="38">
        <v>0</v>
      </c>
      <c r="F11" s="38">
        <v>2754413</v>
      </c>
    </row>
    <row r="12" spans="2:6">
      <c r="B12" s="89" t="s">
        <v>246</v>
      </c>
      <c r="C12" s="38">
        <v>0</v>
      </c>
      <c r="D12" s="38">
        <v>14166394</v>
      </c>
      <c r="E12" s="38">
        <v>0</v>
      </c>
      <c r="F12" s="38">
        <v>9659655</v>
      </c>
    </row>
    <row r="13" spans="2:6">
      <c r="B13" s="89" t="s">
        <v>247</v>
      </c>
      <c r="C13" s="38">
        <v>252930324</v>
      </c>
      <c r="D13" s="38">
        <v>0</v>
      </c>
      <c r="E13" s="38">
        <v>0</v>
      </c>
      <c r="F13" s="38">
        <v>277239186</v>
      </c>
    </row>
    <row r="14" spans="2:6">
      <c r="B14" s="88" t="s">
        <v>108</v>
      </c>
      <c r="C14" s="38">
        <v>0</v>
      </c>
      <c r="D14" s="38">
        <v>0</v>
      </c>
      <c r="E14" s="38">
        <v>68058053</v>
      </c>
      <c r="F14" s="38">
        <v>0</v>
      </c>
    </row>
    <row r="15" spans="2:6">
      <c r="B15" s="85" t="s">
        <v>38</v>
      </c>
      <c r="C15" s="42">
        <f>+SUM(C7:C14)</f>
        <v>606056808</v>
      </c>
      <c r="D15" s="42">
        <f t="shared" ref="D15:F15" si="0">+SUM(D7:D14)</f>
        <v>3753144736</v>
      </c>
      <c r="E15" s="42">
        <f t="shared" si="0"/>
        <v>505461062</v>
      </c>
      <c r="F15" s="42">
        <f t="shared" si="0"/>
        <v>3704831700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47"/>
  <sheetViews>
    <sheetView showGridLines="0" zoomScaleNormal="100" workbookViewId="0">
      <pane xSplit="4" ySplit="5" topLeftCell="E6" activePane="bottomRight" state="frozen"/>
      <selection activeCell="C19" sqref="C19"/>
      <selection pane="topRight" activeCell="C19" sqref="C19"/>
      <selection pane="bottomLeft" activeCell="C19" sqref="C19"/>
      <selection pane="bottomRight" activeCell="D22" sqref="D22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50" customWidth="1"/>
    <col min="4" max="4" width="44.453125" style="22" customWidth="1"/>
    <col min="5" max="5" width="10.453125" style="50" customWidth="1"/>
    <col min="6" max="6" width="15.26953125" style="50" bestFit="1" customWidth="1"/>
    <col min="7" max="7" width="10.1796875" style="50" customWidth="1"/>
    <col min="8" max="8" width="9.7265625" style="50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77" bestFit="1" customWidth="1"/>
    <col min="18" max="18" width="13.7265625" style="77" bestFit="1" customWidth="1"/>
    <col min="19" max="24" width="11.453125" style="77"/>
    <col min="25" max="16384" width="11.453125" style="22"/>
  </cols>
  <sheetData>
    <row r="1" spans="2:24" ht="6" customHeight="1">
      <c r="C1" s="24"/>
    </row>
    <row r="2" spans="2:24" s="25" customFormat="1">
      <c r="B2" s="82" t="s">
        <v>348</v>
      </c>
      <c r="C2" s="82"/>
      <c r="E2" s="90"/>
      <c r="F2" s="90"/>
      <c r="G2" s="90"/>
      <c r="H2" s="90"/>
      <c r="I2" s="215" t="s">
        <v>47</v>
      </c>
      <c r="J2" s="216"/>
      <c r="K2" s="214"/>
      <c r="L2" s="217" t="s">
        <v>18</v>
      </c>
      <c r="M2" s="217"/>
      <c r="N2" s="217"/>
      <c r="O2" s="217"/>
      <c r="Q2" s="77"/>
      <c r="R2" s="77"/>
      <c r="S2" s="77"/>
      <c r="T2" s="77"/>
      <c r="U2" s="77"/>
      <c r="V2" s="77"/>
      <c r="W2" s="77"/>
      <c r="X2" s="77"/>
    </row>
    <row r="3" spans="2:24" s="25" customFormat="1">
      <c r="C3" s="90"/>
      <c r="E3" s="90"/>
      <c r="F3" s="90"/>
      <c r="G3" s="91"/>
      <c r="H3" s="91"/>
      <c r="I3" s="215" t="s">
        <v>16</v>
      </c>
      <c r="J3" s="216"/>
      <c r="K3" s="92" t="s">
        <v>20</v>
      </c>
      <c r="L3" s="215" t="s">
        <v>16</v>
      </c>
      <c r="M3" s="216"/>
      <c r="N3" s="216"/>
      <c r="O3" s="92" t="s">
        <v>103</v>
      </c>
      <c r="Q3" s="77"/>
      <c r="R3" s="77"/>
      <c r="S3" s="77"/>
      <c r="T3" s="77"/>
      <c r="U3" s="77"/>
      <c r="V3" s="77"/>
      <c r="W3" s="77"/>
      <c r="X3" s="77"/>
    </row>
    <row r="4" spans="2:24" s="25" customFormat="1" ht="26">
      <c r="B4" s="218" t="s">
        <v>43</v>
      </c>
      <c r="C4" s="80" t="s">
        <v>68</v>
      </c>
      <c r="D4" s="218" t="s">
        <v>12</v>
      </c>
      <c r="E4" s="218" t="s">
        <v>21</v>
      </c>
      <c r="F4" s="218" t="s">
        <v>13</v>
      </c>
      <c r="G4" s="218" t="s">
        <v>14</v>
      </c>
      <c r="H4" s="218" t="s">
        <v>15</v>
      </c>
      <c r="I4" s="76" t="s">
        <v>104</v>
      </c>
      <c r="J4" s="76" t="s">
        <v>126</v>
      </c>
      <c r="K4" s="76" t="s">
        <v>347</v>
      </c>
      <c r="L4" s="75" t="s">
        <v>105</v>
      </c>
      <c r="M4" s="75" t="s">
        <v>106</v>
      </c>
      <c r="N4" s="75" t="s">
        <v>17</v>
      </c>
      <c r="O4" s="76" t="s">
        <v>347</v>
      </c>
      <c r="Q4" s="77"/>
      <c r="R4" s="77"/>
      <c r="S4" s="77"/>
      <c r="T4" s="77"/>
      <c r="U4" s="77"/>
      <c r="V4" s="77"/>
      <c r="W4" s="77"/>
      <c r="X4" s="77"/>
    </row>
    <row r="5" spans="2:24" s="25" customFormat="1" ht="12.75" customHeight="1">
      <c r="B5" s="211"/>
      <c r="C5" s="81"/>
      <c r="D5" s="211"/>
      <c r="E5" s="211"/>
      <c r="F5" s="211"/>
      <c r="G5" s="211"/>
      <c r="H5" s="211"/>
      <c r="I5" s="93" t="s">
        <v>30</v>
      </c>
      <c r="J5" s="93" t="s">
        <v>30</v>
      </c>
      <c r="K5" s="93" t="s">
        <v>30</v>
      </c>
      <c r="L5" s="93" t="s">
        <v>30</v>
      </c>
      <c r="M5" s="93" t="s">
        <v>30</v>
      </c>
      <c r="N5" s="93" t="s">
        <v>30</v>
      </c>
      <c r="O5" s="93" t="s">
        <v>30</v>
      </c>
      <c r="Q5" s="77"/>
      <c r="R5" s="77"/>
      <c r="S5" s="77"/>
      <c r="T5" s="77"/>
      <c r="U5" s="77"/>
      <c r="V5" s="77"/>
      <c r="W5" s="77"/>
      <c r="X5" s="77"/>
    </row>
    <row r="6" spans="2:24">
      <c r="B6" s="94" t="s">
        <v>283</v>
      </c>
      <c r="C6" s="94" t="s">
        <v>284</v>
      </c>
      <c r="D6" s="94" t="s">
        <v>285</v>
      </c>
      <c r="E6" s="94" t="s">
        <v>286</v>
      </c>
      <c r="F6" s="94" t="s">
        <v>287</v>
      </c>
      <c r="G6" s="176">
        <v>7.3564725133205222E-2</v>
      </c>
      <c r="H6" s="176">
        <v>6.9573999999999997E-2</v>
      </c>
      <c r="I6" s="156">
        <v>0</v>
      </c>
      <c r="J6" s="156">
        <v>3764163</v>
      </c>
      <c r="K6" s="156">
        <v>3764163</v>
      </c>
      <c r="L6" s="156">
        <v>0</v>
      </c>
      <c r="M6" s="156">
        <v>292763019</v>
      </c>
      <c r="N6" s="156">
        <v>0</v>
      </c>
      <c r="O6" s="156">
        <v>292763019</v>
      </c>
    </row>
    <row r="7" spans="2:24">
      <c r="B7" s="94"/>
      <c r="C7" s="94" t="s">
        <v>342</v>
      </c>
      <c r="D7" s="94" t="s">
        <v>343</v>
      </c>
      <c r="E7" s="94" t="s">
        <v>344</v>
      </c>
      <c r="F7" s="94" t="s">
        <v>288</v>
      </c>
      <c r="G7" s="176">
        <v>5.9299999999999999E-2</v>
      </c>
      <c r="H7" s="176">
        <v>5.9299999999999999E-2</v>
      </c>
      <c r="I7" s="156">
        <v>19999992</v>
      </c>
      <c r="J7" s="156">
        <v>0</v>
      </c>
      <c r="K7" s="156">
        <v>19999992</v>
      </c>
      <c r="L7" s="156">
        <v>0</v>
      </c>
      <c r="M7" s="156">
        <v>0</v>
      </c>
      <c r="N7" s="156">
        <v>0</v>
      </c>
      <c r="O7" s="156">
        <v>0</v>
      </c>
    </row>
    <row r="8" spans="2:24">
      <c r="B8" s="94"/>
      <c r="C8" s="94" t="s">
        <v>289</v>
      </c>
      <c r="D8" s="94" t="s">
        <v>290</v>
      </c>
      <c r="E8" s="94" t="s">
        <v>344</v>
      </c>
      <c r="F8" s="94" t="s">
        <v>288</v>
      </c>
      <c r="G8" s="176">
        <v>6.1500000000000006E-2</v>
      </c>
      <c r="H8" s="176">
        <v>6.1500000000000006E-2</v>
      </c>
      <c r="I8" s="156">
        <v>66599174</v>
      </c>
      <c r="J8" s="156">
        <v>0</v>
      </c>
      <c r="K8" s="156">
        <v>66599174</v>
      </c>
      <c r="L8" s="156">
        <v>0</v>
      </c>
      <c r="M8" s="156">
        <v>0</v>
      </c>
      <c r="N8" s="156">
        <v>0</v>
      </c>
      <c r="O8" s="156">
        <v>0</v>
      </c>
    </row>
    <row r="9" spans="2:24">
      <c r="B9" s="94" t="s">
        <v>291</v>
      </c>
      <c r="C9" s="94" t="s">
        <v>284</v>
      </c>
      <c r="D9" s="94" t="s">
        <v>292</v>
      </c>
      <c r="E9" s="94" t="s">
        <v>293</v>
      </c>
      <c r="F9" s="94" t="s">
        <v>294</v>
      </c>
      <c r="G9" s="176">
        <v>0.66</v>
      </c>
      <c r="H9" s="176">
        <v>0.66</v>
      </c>
      <c r="I9" s="156">
        <v>620</v>
      </c>
      <c r="J9" s="156">
        <v>0</v>
      </c>
      <c r="K9" s="156">
        <v>620</v>
      </c>
      <c r="L9" s="156">
        <v>0</v>
      </c>
      <c r="M9" s="156">
        <v>0</v>
      </c>
      <c r="N9" s="156">
        <v>0</v>
      </c>
      <c r="O9" s="156">
        <v>0</v>
      </c>
    </row>
    <row r="10" spans="2:24">
      <c r="B10" s="94"/>
      <c r="C10" s="94" t="s">
        <v>284</v>
      </c>
      <c r="D10" s="94" t="s">
        <v>345</v>
      </c>
      <c r="E10" s="94" t="s">
        <v>293</v>
      </c>
      <c r="F10" s="94" t="s">
        <v>294</v>
      </c>
      <c r="G10" s="176">
        <v>0.69333333333333336</v>
      </c>
      <c r="H10" s="176">
        <v>0.69333333333333336</v>
      </c>
      <c r="I10" s="156">
        <v>2848</v>
      </c>
      <c r="J10" s="156">
        <v>0</v>
      </c>
      <c r="K10" s="156">
        <v>2848</v>
      </c>
      <c r="L10" s="156">
        <v>0</v>
      </c>
      <c r="M10" s="156">
        <v>0</v>
      </c>
      <c r="N10" s="156">
        <v>0</v>
      </c>
      <c r="O10" s="156">
        <v>0</v>
      </c>
    </row>
    <row r="11" spans="2:24">
      <c r="B11" s="94"/>
      <c r="C11" s="94" t="s">
        <v>284</v>
      </c>
      <c r="D11" s="94" t="s">
        <v>311</v>
      </c>
      <c r="E11" s="94" t="s">
        <v>293</v>
      </c>
      <c r="F11" s="94" t="s">
        <v>294</v>
      </c>
      <c r="G11" s="176">
        <v>0.50541139629622678</v>
      </c>
      <c r="H11" s="176">
        <v>0.50541139629622678</v>
      </c>
      <c r="I11" s="156">
        <v>35445</v>
      </c>
      <c r="J11" s="156">
        <v>0</v>
      </c>
      <c r="K11" s="156">
        <v>35445</v>
      </c>
      <c r="L11" s="156">
        <v>0</v>
      </c>
      <c r="M11" s="156">
        <v>0</v>
      </c>
      <c r="N11" s="156">
        <v>0</v>
      </c>
      <c r="O11" s="156">
        <v>0</v>
      </c>
    </row>
    <row r="12" spans="2:24">
      <c r="B12" s="94"/>
      <c r="C12" s="94" t="s">
        <v>284</v>
      </c>
      <c r="D12" s="94" t="s">
        <v>297</v>
      </c>
      <c r="E12" s="94" t="s">
        <v>293</v>
      </c>
      <c r="F12" s="94" t="s">
        <v>294</v>
      </c>
      <c r="G12" s="176">
        <v>0.62</v>
      </c>
      <c r="H12" s="176">
        <v>0.62</v>
      </c>
      <c r="I12" s="156">
        <v>42459</v>
      </c>
      <c r="J12" s="156">
        <v>0</v>
      </c>
      <c r="K12" s="156">
        <v>42459</v>
      </c>
      <c r="L12" s="156">
        <v>0</v>
      </c>
      <c r="M12" s="156">
        <v>0</v>
      </c>
      <c r="N12" s="156">
        <v>0</v>
      </c>
      <c r="O12" s="156">
        <v>0</v>
      </c>
    </row>
    <row r="13" spans="2:24">
      <c r="B13" s="94"/>
      <c r="C13" s="94" t="s">
        <v>284</v>
      </c>
      <c r="D13" s="94" t="s">
        <v>295</v>
      </c>
      <c r="E13" s="94" t="s">
        <v>293</v>
      </c>
      <c r="F13" s="94" t="s">
        <v>294</v>
      </c>
      <c r="G13" s="176">
        <v>0.69333333333333336</v>
      </c>
      <c r="H13" s="176">
        <v>0.69333333333333336</v>
      </c>
      <c r="I13" s="156">
        <v>33</v>
      </c>
      <c r="J13" s="156">
        <v>0</v>
      </c>
      <c r="K13" s="156">
        <v>33</v>
      </c>
      <c r="L13" s="156">
        <v>0</v>
      </c>
      <c r="M13" s="156">
        <v>0</v>
      </c>
      <c r="N13" s="156">
        <v>0</v>
      </c>
      <c r="O13" s="156">
        <v>0</v>
      </c>
    </row>
    <row r="14" spans="2:24">
      <c r="B14" s="94"/>
      <c r="C14" s="94" t="s">
        <v>284</v>
      </c>
      <c r="D14" s="94" t="s">
        <v>295</v>
      </c>
      <c r="E14" s="94" t="s">
        <v>293</v>
      </c>
      <c r="F14" s="94" t="s">
        <v>294</v>
      </c>
      <c r="G14" s="176">
        <v>0.29899999999999999</v>
      </c>
      <c r="H14" s="176">
        <v>0.29899999999999999</v>
      </c>
      <c r="I14" s="156">
        <v>477</v>
      </c>
      <c r="J14" s="156">
        <v>0</v>
      </c>
      <c r="K14" s="156">
        <v>477</v>
      </c>
      <c r="L14" s="156">
        <v>0</v>
      </c>
      <c r="M14" s="156">
        <v>0</v>
      </c>
      <c r="N14" s="156">
        <v>0</v>
      </c>
      <c r="O14" s="156">
        <v>0</v>
      </c>
    </row>
    <row r="15" spans="2:24">
      <c r="B15" s="94" t="s">
        <v>298</v>
      </c>
      <c r="C15" s="94" t="s">
        <v>284</v>
      </c>
      <c r="D15" s="94" t="s">
        <v>300</v>
      </c>
      <c r="E15" s="94" t="s">
        <v>299</v>
      </c>
      <c r="F15" s="94" t="s">
        <v>288</v>
      </c>
      <c r="G15" s="176">
        <v>0.14000000000000001</v>
      </c>
      <c r="H15" s="176">
        <v>0.14000000000000001</v>
      </c>
      <c r="I15" s="156">
        <v>21257684</v>
      </c>
      <c r="J15" s="156">
        <v>0</v>
      </c>
      <c r="K15" s="156">
        <v>21257684</v>
      </c>
      <c r="L15" s="156">
        <v>0</v>
      </c>
      <c r="M15" s="156">
        <v>0</v>
      </c>
      <c r="N15" s="156">
        <v>0</v>
      </c>
      <c r="O15" s="156">
        <v>0</v>
      </c>
    </row>
    <row r="16" spans="2:24">
      <c r="B16" s="94"/>
      <c r="C16" s="94" t="s">
        <v>284</v>
      </c>
      <c r="D16" s="94" t="s">
        <v>346</v>
      </c>
      <c r="E16" s="94" t="s">
        <v>299</v>
      </c>
      <c r="F16" s="94" t="s">
        <v>288</v>
      </c>
      <c r="G16" s="176">
        <v>0.1532</v>
      </c>
      <c r="H16" s="176">
        <v>0.1532</v>
      </c>
      <c r="I16" s="156">
        <v>14153783</v>
      </c>
      <c r="J16" s="156">
        <v>0</v>
      </c>
      <c r="K16" s="156">
        <v>14153783</v>
      </c>
      <c r="L16" s="156">
        <v>0</v>
      </c>
      <c r="M16" s="156">
        <v>0</v>
      </c>
      <c r="N16" s="156">
        <v>0</v>
      </c>
      <c r="O16" s="156">
        <v>0</v>
      </c>
    </row>
    <row r="17" spans="2:24">
      <c r="B17" s="94"/>
      <c r="C17" s="94" t="s">
        <v>284</v>
      </c>
      <c r="D17" s="94" t="s">
        <v>301</v>
      </c>
      <c r="E17" s="94" t="s">
        <v>299</v>
      </c>
      <c r="F17" s="94" t="s">
        <v>288</v>
      </c>
      <c r="G17" s="176">
        <v>0.15359999999999999</v>
      </c>
      <c r="H17" s="176">
        <v>0.15359999999999999</v>
      </c>
      <c r="I17" s="156">
        <v>25109520</v>
      </c>
      <c r="J17" s="156">
        <v>0</v>
      </c>
      <c r="K17" s="156">
        <v>25109520</v>
      </c>
      <c r="L17" s="156">
        <v>0</v>
      </c>
      <c r="M17" s="156">
        <v>0</v>
      </c>
      <c r="N17" s="156">
        <v>0</v>
      </c>
      <c r="O17" s="156">
        <v>0</v>
      </c>
    </row>
    <row r="18" spans="2:24">
      <c r="B18" s="94"/>
      <c r="C18" s="94" t="s">
        <v>284</v>
      </c>
      <c r="D18" s="94" t="s">
        <v>302</v>
      </c>
      <c r="E18" s="94" t="s">
        <v>299</v>
      </c>
      <c r="F18" s="94" t="s">
        <v>288</v>
      </c>
      <c r="G18" s="176">
        <v>0.17</v>
      </c>
      <c r="H18" s="176">
        <v>0.17</v>
      </c>
      <c r="I18" s="156">
        <v>14246433</v>
      </c>
      <c r="J18" s="156">
        <v>0</v>
      </c>
      <c r="K18" s="156">
        <v>14246433</v>
      </c>
      <c r="L18" s="156">
        <v>0</v>
      </c>
      <c r="M18" s="156">
        <v>0</v>
      </c>
      <c r="N18" s="156">
        <v>0</v>
      </c>
      <c r="O18" s="156">
        <v>0</v>
      </c>
    </row>
    <row r="19" spans="2:24">
      <c r="B19" s="94" t="s">
        <v>303</v>
      </c>
      <c r="C19" s="94" t="s">
        <v>284</v>
      </c>
      <c r="D19" s="94" t="s">
        <v>304</v>
      </c>
      <c r="E19" s="94" t="s">
        <v>286</v>
      </c>
      <c r="F19" s="94" t="s">
        <v>305</v>
      </c>
      <c r="G19" s="178">
        <v>6.7100000000000007E-2</v>
      </c>
      <c r="H19" s="178">
        <v>6.1400000000000003E-2</v>
      </c>
      <c r="I19" s="156">
        <v>0</v>
      </c>
      <c r="J19" s="156">
        <v>116466728</v>
      </c>
      <c r="K19" s="156">
        <v>116466728</v>
      </c>
      <c r="L19" s="156">
        <v>0</v>
      </c>
      <c r="M19" s="156">
        <v>425481005</v>
      </c>
      <c r="N19" s="156">
        <v>0</v>
      </c>
      <c r="O19" s="156">
        <v>425481005</v>
      </c>
    </row>
    <row r="20" spans="2:24">
      <c r="B20" s="95"/>
      <c r="C20" s="96"/>
      <c r="D20" s="95"/>
      <c r="E20" s="96"/>
      <c r="F20" s="96"/>
      <c r="G20" s="97"/>
      <c r="H20" s="97" t="s">
        <v>360</v>
      </c>
      <c r="I20" s="42">
        <f t="shared" ref="I20:O20" si="0">+SUM(I6:I19)</f>
        <v>161448468</v>
      </c>
      <c r="J20" s="42">
        <f t="shared" si="0"/>
        <v>120230891</v>
      </c>
      <c r="K20" s="42">
        <f t="shared" si="0"/>
        <v>281679359</v>
      </c>
      <c r="L20" s="42">
        <f t="shared" si="0"/>
        <v>0</v>
      </c>
      <c r="M20" s="42">
        <f t="shared" si="0"/>
        <v>718244024</v>
      </c>
      <c r="N20" s="42">
        <f t="shared" si="0"/>
        <v>0</v>
      </c>
      <c r="O20" s="42">
        <f t="shared" si="0"/>
        <v>718244024</v>
      </c>
    </row>
    <row r="21" spans="2:24">
      <c r="I21" s="77"/>
      <c r="J21" s="77"/>
      <c r="K21" s="77"/>
      <c r="L21" s="77"/>
      <c r="M21" s="77"/>
      <c r="N21" s="77"/>
      <c r="O21" s="77"/>
    </row>
    <row r="22" spans="2:24" ht="6" customHeight="1"/>
    <row r="23" spans="2:24" s="25" customFormat="1">
      <c r="B23" s="82" t="s">
        <v>282</v>
      </c>
      <c r="C23" s="82"/>
      <c r="E23" s="90"/>
      <c r="F23" s="90"/>
      <c r="G23" s="90"/>
      <c r="H23" s="98"/>
      <c r="I23" s="215" t="s">
        <v>47</v>
      </c>
      <c r="J23" s="216"/>
      <c r="K23" s="214"/>
      <c r="L23" s="217" t="s">
        <v>18</v>
      </c>
      <c r="M23" s="217"/>
      <c r="N23" s="217"/>
      <c r="O23" s="217"/>
      <c r="Q23" s="77"/>
      <c r="R23" s="77"/>
      <c r="S23" s="77"/>
      <c r="T23" s="77"/>
      <c r="U23" s="77"/>
      <c r="V23" s="77"/>
      <c r="W23" s="77"/>
      <c r="X23" s="77"/>
    </row>
    <row r="24" spans="2:24" s="25" customFormat="1">
      <c r="C24" s="90"/>
      <c r="E24" s="90"/>
      <c r="F24" s="90"/>
      <c r="G24" s="91"/>
      <c r="H24" s="99"/>
      <c r="I24" s="215" t="s">
        <v>16</v>
      </c>
      <c r="J24" s="216"/>
      <c r="K24" s="92" t="s">
        <v>20</v>
      </c>
      <c r="L24" s="215" t="s">
        <v>16</v>
      </c>
      <c r="M24" s="216"/>
      <c r="N24" s="216"/>
      <c r="O24" s="92" t="s">
        <v>103</v>
      </c>
      <c r="Q24" s="77"/>
      <c r="R24" s="77"/>
      <c r="S24" s="77"/>
      <c r="T24" s="77"/>
      <c r="U24" s="77"/>
      <c r="V24" s="77"/>
      <c r="W24" s="77"/>
      <c r="X24" s="77"/>
    </row>
    <row r="25" spans="2:24" s="25" customFormat="1" ht="26">
      <c r="B25" s="218" t="s">
        <v>43</v>
      </c>
      <c r="C25" s="80" t="s">
        <v>68</v>
      </c>
      <c r="D25" s="218" t="s">
        <v>12</v>
      </c>
      <c r="E25" s="218" t="s">
        <v>21</v>
      </c>
      <c r="F25" s="218" t="s">
        <v>13</v>
      </c>
      <c r="G25" s="218" t="s">
        <v>14</v>
      </c>
      <c r="H25" s="218" t="s">
        <v>15</v>
      </c>
      <c r="I25" s="76" t="s">
        <v>104</v>
      </c>
      <c r="J25" s="76" t="s">
        <v>126</v>
      </c>
      <c r="K25" s="76" t="s">
        <v>267</v>
      </c>
      <c r="L25" s="75" t="s">
        <v>105</v>
      </c>
      <c r="M25" s="75" t="s">
        <v>106</v>
      </c>
      <c r="N25" s="75" t="s">
        <v>17</v>
      </c>
      <c r="O25" s="76" t="s">
        <v>267</v>
      </c>
      <c r="Q25" s="77"/>
      <c r="R25" s="77"/>
      <c r="S25" s="77"/>
      <c r="T25" s="77"/>
      <c r="U25" s="77"/>
      <c r="V25" s="77"/>
      <c r="W25" s="77"/>
      <c r="X25" s="77"/>
    </row>
    <row r="26" spans="2:24" s="25" customFormat="1" ht="12.75" customHeight="1">
      <c r="B26" s="211"/>
      <c r="C26" s="81"/>
      <c r="D26" s="211"/>
      <c r="E26" s="211"/>
      <c r="F26" s="211"/>
      <c r="G26" s="211"/>
      <c r="H26" s="211"/>
      <c r="I26" s="93" t="s">
        <v>30</v>
      </c>
      <c r="J26" s="93" t="s">
        <v>30</v>
      </c>
      <c r="K26" s="93" t="s">
        <v>30</v>
      </c>
      <c r="L26" s="93" t="s">
        <v>30</v>
      </c>
      <c r="M26" s="93" t="s">
        <v>30</v>
      </c>
      <c r="N26" s="93" t="s">
        <v>30</v>
      </c>
      <c r="O26" s="93" t="s">
        <v>30</v>
      </c>
      <c r="Q26" s="77"/>
      <c r="R26" s="77"/>
      <c r="S26" s="77"/>
      <c r="T26" s="77"/>
      <c r="U26" s="77"/>
      <c r="V26" s="77"/>
      <c r="W26" s="77"/>
      <c r="X26" s="77"/>
    </row>
    <row r="27" spans="2:24">
      <c r="B27" s="110" t="s">
        <v>283</v>
      </c>
      <c r="C27" s="110" t="s">
        <v>306</v>
      </c>
      <c r="D27" s="110" t="s">
        <v>307</v>
      </c>
      <c r="E27" s="110" t="s">
        <v>286</v>
      </c>
      <c r="F27" s="110" t="s">
        <v>288</v>
      </c>
      <c r="G27" s="177">
        <v>5.4013027538492436E-3</v>
      </c>
      <c r="H27" s="177">
        <v>5.4013027538492436E-3</v>
      </c>
      <c r="I27" s="157">
        <v>2339376</v>
      </c>
      <c r="J27" s="157">
        <v>0</v>
      </c>
      <c r="K27" s="157">
        <v>2339376</v>
      </c>
      <c r="L27" s="157">
        <v>0</v>
      </c>
      <c r="M27" s="157">
        <v>0</v>
      </c>
      <c r="N27" s="157">
        <v>0</v>
      </c>
      <c r="O27" s="157">
        <v>0</v>
      </c>
      <c r="P27" s="25"/>
    </row>
    <row r="28" spans="2:24">
      <c r="B28" s="110"/>
      <c r="C28" s="110" t="s">
        <v>306</v>
      </c>
      <c r="D28" s="110" t="s">
        <v>307</v>
      </c>
      <c r="E28" s="110" t="s">
        <v>286</v>
      </c>
      <c r="F28" s="110" t="s">
        <v>288</v>
      </c>
      <c r="G28" s="177">
        <v>3.2491890521503461E-2</v>
      </c>
      <c r="H28" s="177">
        <v>3.2491890521503461E-2</v>
      </c>
      <c r="I28" s="157">
        <v>2698035</v>
      </c>
      <c r="J28" s="157">
        <v>0</v>
      </c>
      <c r="K28" s="157">
        <v>2698035</v>
      </c>
      <c r="L28" s="157">
        <v>0</v>
      </c>
      <c r="M28" s="157">
        <v>0</v>
      </c>
      <c r="N28" s="157">
        <v>0</v>
      </c>
      <c r="O28" s="157">
        <v>0</v>
      </c>
      <c r="P28" s="25"/>
    </row>
    <row r="29" spans="2:24">
      <c r="B29" s="110"/>
      <c r="C29" s="110" t="s">
        <v>284</v>
      </c>
      <c r="D29" s="110" t="s">
        <v>308</v>
      </c>
      <c r="E29" s="110" t="s">
        <v>286</v>
      </c>
      <c r="F29" s="110" t="s">
        <v>309</v>
      </c>
      <c r="G29" s="177">
        <v>5.4401199999999997E-2</v>
      </c>
      <c r="H29" s="177">
        <v>5.4401199999999997E-2</v>
      </c>
      <c r="I29" s="157">
        <v>2183978</v>
      </c>
      <c r="J29" s="157">
        <v>131415548</v>
      </c>
      <c r="K29" s="157">
        <v>133599526</v>
      </c>
      <c r="L29" s="157">
        <v>0</v>
      </c>
      <c r="M29" s="157">
        <v>0</v>
      </c>
      <c r="N29" s="157">
        <v>0</v>
      </c>
      <c r="O29" s="157">
        <v>0</v>
      </c>
      <c r="P29" s="25"/>
    </row>
    <row r="30" spans="2:24">
      <c r="B30" s="110"/>
      <c r="C30" s="110" t="s">
        <v>284</v>
      </c>
      <c r="D30" s="110" t="s">
        <v>285</v>
      </c>
      <c r="E30" s="110" t="s">
        <v>286</v>
      </c>
      <c r="F30" s="110" t="s">
        <v>309</v>
      </c>
      <c r="G30" s="177">
        <v>5.6901199999999999E-2</v>
      </c>
      <c r="H30" s="177">
        <v>5.6901199999999999E-2</v>
      </c>
      <c r="I30" s="157">
        <v>365582</v>
      </c>
      <c r="J30" s="157">
        <v>21925617</v>
      </c>
      <c r="K30" s="157">
        <v>22291199</v>
      </c>
      <c r="L30" s="157">
        <v>0</v>
      </c>
      <c r="M30" s="157">
        <v>0</v>
      </c>
      <c r="N30" s="157">
        <v>0</v>
      </c>
      <c r="O30" s="157">
        <v>0</v>
      </c>
      <c r="P30" s="25"/>
    </row>
    <row r="31" spans="2:24">
      <c r="B31" s="110" t="s">
        <v>291</v>
      </c>
      <c r="C31" s="110" t="s">
        <v>284</v>
      </c>
      <c r="D31" s="110" t="s">
        <v>292</v>
      </c>
      <c r="E31" s="110" t="s">
        <v>293</v>
      </c>
      <c r="F31" s="110" t="s">
        <v>294</v>
      </c>
      <c r="G31" s="177">
        <v>1.545362226217045</v>
      </c>
      <c r="H31" s="177">
        <v>1.545362226217045</v>
      </c>
      <c r="I31" s="157">
        <v>367</v>
      </c>
      <c r="J31" s="157">
        <v>0</v>
      </c>
      <c r="K31" s="157">
        <v>367</v>
      </c>
      <c r="L31" s="157">
        <v>0</v>
      </c>
      <c r="M31" s="157">
        <v>0</v>
      </c>
      <c r="N31" s="157">
        <v>0</v>
      </c>
      <c r="O31" s="157">
        <v>0</v>
      </c>
      <c r="P31" s="25"/>
    </row>
    <row r="32" spans="2:24">
      <c r="B32" s="110"/>
      <c r="C32" s="110" t="s">
        <v>284</v>
      </c>
      <c r="D32" s="110" t="s">
        <v>295</v>
      </c>
      <c r="E32" s="110" t="s">
        <v>293</v>
      </c>
      <c r="F32" s="110" t="s">
        <v>294</v>
      </c>
      <c r="G32" s="177">
        <v>1.7439417460855779</v>
      </c>
      <c r="H32" s="177">
        <v>1.7439417460855779</v>
      </c>
      <c r="I32" s="157">
        <v>23786</v>
      </c>
      <c r="J32" s="157">
        <v>0</v>
      </c>
      <c r="K32" s="157">
        <v>23786</v>
      </c>
      <c r="L32" s="157">
        <v>0</v>
      </c>
      <c r="M32" s="157">
        <v>0</v>
      </c>
      <c r="N32" s="157">
        <v>0</v>
      </c>
      <c r="O32" s="157">
        <v>0</v>
      </c>
      <c r="P32" s="25"/>
    </row>
    <row r="33" spans="2:16">
      <c r="B33" s="110"/>
      <c r="C33" s="110" t="s">
        <v>284</v>
      </c>
      <c r="D33" s="110" t="s">
        <v>296</v>
      </c>
      <c r="E33" s="110" t="s">
        <v>293</v>
      </c>
      <c r="F33" s="110" t="s">
        <v>294</v>
      </c>
      <c r="G33" s="177">
        <v>1.8</v>
      </c>
      <c r="H33" s="177">
        <v>1.8</v>
      </c>
      <c r="I33" s="157">
        <v>1</v>
      </c>
      <c r="J33" s="157">
        <v>0</v>
      </c>
      <c r="K33" s="157">
        <v>1</v>
      </c>
      <c r="L33" s="157">
        <v>0</v>
      </c>
      <c r="M33" s="157">
        <v>0</v>
      </c>
      <c r="N33" s="157">
        <v>0</v>
      </c>
      <c r="O33" s="157">
        <v>0</v>
      </c>
      <c r="P33" s="25"/>
    </row>
    <row r="34" spans="2:16">
      <c r="B34" s="110"/>
      <c r="C34" s="110" t="s">
        <v>284</v>
      </c>
      <c r="D34" s="110" t="s">
        <v>297</v>
      </c>
      <c r="E34" s="110" t="s">
        <v>293</v>
      </c>
      <c r="F34" s="110" t="s">
        <v>294</v>
      </c>
      <c r="G34" s="177">
        <v>1.6571009000000001</v>
      </c>
      <c r="H34" s="177">
        <v>1.6571009000000001</v>
      </c>
      <c r="I34" s="157">
        <v>247</v>
      </c>
      <c r="J34" s="157">
        <v>0</v>
      </c>
      <c r="K34" s="157">
        <v>247</v>
      </c>
      <c r="L34" s="157">
        <v>0</v>
      </c>
      <c r="M34" s="157">
        <v>0</v>
      </c>
      <c r="N34" s="157">
        <v>0</v>
      </c>
      <c r="O34" s="157">
        <v>0</v>
      </c>
      <c r="P34" s="25"/>
    </row>
    <row r="35" spans="2:16">
      <c r="B35" s="110"/>
      <c r="C35" s="110" t="s">
        <v>284</v>
      </c>
      <c r="D35" s="110" t="s">
        <v>310</v>
      </c>
      <c r="E35" s="110" t="s">
        <v>293</v>
      </c>
      <c r="F35" s="110" t="s">
        <v>294</v>
      </c>
      <c r="G35" s="177">
        <v>1.6234951103289463</v>
      </c>
      <c r="H35" s="177">
        <v>1.6234951103289463</v>
      </c>
      <c r="I35" s="157">
        <v>2</v>
      </c>
      <c r="J35" s="157">
        <v>0</v>
      </c>
      <c r="K35" s="157">
        <v>2</v>
      </c>
      <c r="L35" s="157">
        <v>0</v>
      </c>
      <c r="M35" s="157">
        <v>0</v>
      </c>
      <c r="N35" s="157">
        <v>0</v>
      </c>
      <c r="O35" s="157">
        <v>0</v>
      </c>
      <c r="P35" s="25"/>
    </row>
    <row r="36" spans="2:16">
      <c r="B36" s="110"/>
      <c r="C36" s="110" t="s">
        <v>284</v>
      </c>
      <c r="D36" s="110" t="s">
        <v>311</v>
      </c>
      <c r="E36" s="110" t="s">
        <v>293</v>
      </c>
      <c r="F36" s="110" t="s">
        <v>294</v>
      </c>
      <c r="G36" s="177">
        <v>1.3869999999999998</v>
      </c>
      <c r="H36" s="177">
        <v>1.3869999999999998</v>
      </c>
      <c r="I36" s="157">
        <v>2</v>
      </c>
      <c r="J36" s="157">
        <v>0</v>
      </c>
      <c r="K36" s="157">
        <v>2</v>
      </c>
      <c r="L36" s="157">
        <v>0</v>
      </c>
      <c r="M36" s="157">
        <v>0</v>
      </c>
      <c r="N36" s="157">
        <v>0</v>
      </c>
      <c r="O36" s="157">
        <v>0</v>
      </c>
      <c r="P36" s="25"/>
    </row>
    <row r="37" spans="2:16">
      <c r="B37" s="110"/>
      <c r="C37" s="110" t="s">
        <v>284</v>
      </c>
      <c r="D37" s="110" t="s">
        <v>295</v>
      </c>
      <c r="E37" s="110" t="s">
        <v>293</v>
      </c>
      <c r="F37" s="110" t="s">
        <v>294</v>
      </c>
      <c r="G37" s="177">
        <v>0.29899999999999999</v>
      </c>
      <c r="H37" s="177">
        <v>0.29899999999999999</v>
      </c>
      <c r="I37" s="157">
        <v>1223</v>
      </c>
      <c r="J37" s="157">
        <v>0</v>
      </c>
      <c r="K37" s="157">
        <v>1223</v>
      </c>
      <c r="L37" s="157">
        <v>0</v>
      </c>
      <c r="M37" s="157">
        <v>0</v>
      </c>
      <c r="N37" s="157">
        <v>0</v>
      </c>
      <c r="O37" s="157">
        <v>0</v>
      </c>
      <c r="P37" s="25"/>
    </row>
    <row r="38" spans="2:16">
      <c r="B38" s="110"/>
      <c r="C38" s="110" t="s">
        <v>284</v>
      </c>
      <c r="D38" s="110" t="s">
        <v>295</v>
      </c>
      <c r="E38" s="110" t="s">
        <v>293</v>
      </c>
      <c r="F38" s="110" t="s">
        <v>294</v>
      </c>
      <c r="G38" s="177">
        <v>1.7439417460855779</v>
      </c>
      <c r="H38" s="177">
        <v>1.7439417460855779</v>
      </c>
      <c r="I38" s="157">
        <v>241</v>
      </c>
      <c r="J38" s="157">
        <v>0</v>
      </c>
      <c r="K38" s="157">
        <v>241</v>
      </c>
      <c r="L38" s="157">
        <v>0</v>
      </c>
      <c r="M38" s="157">
        <v>0</v>
      </c>
      <c r="N38" s="157">
        <v>0</v>
      </c>
      <c r="O38" s="157">
        <v>0</v>
      </c>
      <c r="P38" s="25"/>
    </row>
    <row r="39" spans="2:16">
      <c r="B39" s="110"/>
      <c r="C39" s="110" t="s">
        <v>284</v>
      </c>
      <c r="D39" s="110" t="s">
        <v>295</v>
      </c>
      <c r="E39" s="110" t="s">
        <v>286</v>
      </c>
      <c r="F39" s="110" t="s">
        <v>294</v>
      </c>
      <c r="G39" s="177">
        <v>0.14723093074876972</v>
      </c>
      <c r="H39" s="177">
        <v>0.14723093074876972</v>
      </c>
      <c r="I39" s="157">
        <v>77121</v>
      </c>
      <c r="J39" s="157">
        <v>0</v>
      </c>
      <c r="K39" s="157">
        <v>77121</v>
      </c>
      <c r="L39" s="157">
        <v>0</v>
      </c>
      <c r="M39" s="157">
        <v>0</v>
      </c>
      <c r="N39" s="157">
        <v>0</v>
      </c>
      <c r="O39" s="157">
        <v>0</v>
      </c>
      <c r="P39" s="25"/>
    </row>
    <row r="40" spans="2:16">
      <c r="B40" s="110"/>
      <c r="C40" s="110" t="s">
        <v>284</v>
      </c>
      <c r="D40" s="110" t="s">
        <v>292</v>
      </c>
      <c r="E40" s="110" t="s">
        <v>286</v>
      </c>
      <c r="F40" s="110" t="s">
        <v>294</v>
      </c>
      <c r="G40" s="177">
        <v>0.14723093074876972</v>
      </c>
      <c r="H40" s="177">
        <v>0.14723093074876972</v>
      </c>
      <c r="I40" s="157">
        <v>378888</v>
      </c>
      <c r="J40" s="157">
        <v>0</v>
      </c>
      <c r="K40" s="157">
        <v>378888</v>
      </c>
      <c r="L40" s="157">
        <v>0</v>
      </c>
      <c r="M40" s="157">
        <v>0</v>
      </c>
      <c r="N40" s="157">
        <v>0</v>
      </c>
      <c r="O40" s="157">
        <v>0</v>
      </c>
      <c r="P40" s="25"/>
    </row>
    <row r="41" spans="2:16">
      <c r="B41" s="110" t="s">
        <v>312</v>
      </c>
      <c r="C41" s="110" t="s">
        <v>284</v>
      </c>
      <c r="D41" s="110" t="s">
        <v>285</v>
      </c>
      <c r="E41" s="110" t="s">
        <v>286</v>
      </c>
      <c r="F41" s="110" t="s">
        <v>313</v>
      </c>
      <c r="G41" s="177">
        <v>0.14892510000000003</v>
      </c>
      <c r="H41" s="177">
        <v>0.14892510000000003</v>
      </c>
      <c r="I41" s="157">
        <v>13088454</v>
      </c>
      <c r="J41" s="157">
        <v>39265363</v>
      </c>
      <c r="K41" s="157">
        <v>52353817</v>
      </c>
      <c r="L41" s="157">
        <v>0</v>
      </c>
      <c r="M41" s="157">
        <v>0</v>
      </c>
      <c r="N41" s="157">
        <v>0</v>
      </c>
      <c r="O41" s="157">
        <v>0</v>
      </c>
      <c r="P41" s="25"/>
    </row>
    <row r="42" spans="2:16">
      <c r="B42" s="110"/>
      <c r="C42" s="110" t="s">
        <v>284</v>
      </c>
      <c r="D42" s="110" t="s">
        <v>301</v>
      </c>
      <c r="E42" s="110" t="s">
        <v>286</v>
      </c>
      <c r="F42" s="110" t="s">
        <v>313</v>
      </c>
      <c r="G42" s="177">
        <v>0.14564374999999985</v>
      </c>
      <c r="H42" s="177">
        <v>0.14564374999999985</v>
      </c>
      <c r="I42" s="157">
        <v>107495198</v>
      </c>
      <c r="J42" s="157">
        <v>0</v>
      </c>
      <c r="K42" s="157">
        <v>107495198</v>
      </c>
      <c r="L42" s="157">
        <v>0</v>
      </c>
      <c r="M42" s="157">
        <v>0</v>
      </c>
      <c r="N42" s="157">
        <v>0</v>
      </c>
      <c r="O42" s="157">
        <v>0</v>
      </c>
      <c r="P42" s="25"/>
    </row>
    <row r="43" spans="2:16">
      <c r="B43" s="110"/>
      <c r="C43" s="110" t="s">
        <v>284</v>
      </c>
      <c r="D43" s="110" t="s">
        <v>301</v>
      </c>
      <c r="E43" s="110" t="s">
        <v>286</v>
      </c>
      <c r="F43" s="110" t="s">
        <v>313</v>
      </c>
      <c r="G43" s="177">
        <v>0.14960400000000007</v>
      </c>
      <c r="H43" s="177">
        <v>0.14960400000000007</v>
      </c>
      <c r="I43" s="157">
        <v>551795</v>
      </c>
      <c r="J43" s="157">
        <v>1655385</v>
      </c>
      <c r="K43" s="157">
        <v>2207180</v>
      </c>
      <c r="L43" s="157">
        <v>0</v>
      </c>
      <c r="M43" s="157">
        <v>0</v>
      </c>
      <c r="N43" s="157">
        <v>0</v>
      </c>
      <c r="O43" s="157">
        <v>0</v>
      </c>
      <c r="P43" s="25"/>
    </row>
    <row r="44" spans="2:16">
      <c r="B44" s="110"/>
      <c r="C44" s="110" t="s">
        <v>284</v>
      </c>
      <c r="D44" s="110" t="s">
        <v>314</v>
      </c>
      <c r="E44" s="110" t="s">
        <v>315</v>
      </c>
      <c r="F44" s="110" t="s">
        <v>313</v>
      </c>
      <c r="G44" s="177">
        <v>0.14281499999999991</v>
      </c>
      <c r="H44" s="177">
        <v>0.14281499999999991</v>
      </c>
      <c r="I44" s="157">
        <v>0</v>
      </c>
      <c r="J44" s="157">
        <v>0</v>
      </c>
      <c r="K44" s="157">
        <v>0</v>
      </c>
      <c r="L44" s="157">
        <v>45200000</v>
      </c>
      <c r="M44" s="157">
        <v>0</v>
      </c>
      <c r="N44" s="157">
        <v>0</v>
      </c>
      <c r="O44" s="157">
        <v>45200000</v>
      </c>
      <c r="P44" s="25"/>
    </row>
    <row r="45" spans="2:16">
      <c r="B45" s="110"/>
      <c r="C45" s="110" t="s">
        <v>284</v>
      </c>
      <c r="D45" s="110" t="s">
        <v>316</v>
      </c>
      <c r="E45" s="110" t="s">
        <v>315</v>
      </c>
      <c r="F45" s="110" t="s">
        <v>313</v>
      </c>
      <c r="G45" s="177">
        <v>0.14960400000000007</v>
      </c>
      <c r="H45" s="177">
        <v>0.14960400000000007</v>
      </c>
      <c r="I45" s="157">
        <v>18453850</v>
      </c>
      <c r="J45" s="157">
        <v>0</v>
      </c>
      <c r="K45" s="157">
        <v>18453850</v>
      </c>
      <c r="L45" s="157">
        <v>0</v>
      </c>
      <c r="M45" s="157">
        <v>0</v>
      </c>
      <c r="N45" s="157">
        <v>0</v>
      </c>
      <c r="O45" s="157">
        <v>0</v>
      </c>
      <c r="P45" s="25"/>
    </row>
    <row r="46" spans="2:16">
      <c r="B46" s="110" t="s">
        <v>303</v>
      </c>
      <c r="C46" s="110" t="s">
        <v>284</v>
      </c>
      <c r="D46" s="110" t="s">
        <v>304</v>
      </c>
      <c r="E46" s="110" t="s">
        <v>286</v>
      </c>
      <c r="F46" s="110" t="s">
        <v>305</v>
      </c>
      <c r="G46" s="177">
        <v>7.0199999999999999E-2</v>
      </c>
      <c r="H46" s="177">
        <v>6.8500000000000005E-2</v>
      </c>
      <c r="I46" s="157">
        <v>9298380</v>
      </c>
      <c r="J46" s="157">
        <v>0</v>
      </c>
      <c r="K46" s="157">
        <v>9298380</v>
      </c>
      <c r="L46" s="157">
        <v>0</v>
      </c>
      <c r="M46" s="157">
        <v>519218952</v>
      </c>
      <c r="N46" s="157">
        <v>0</v>
      </c>
      <c r="O46" s="157">
        <v>519218952</v>
      </c>
      <c r="P46" s="25"/>
    </row>
    <row r="47" spans="2:16">
      <c r="B47" s="111"/>
      <c r="C47" s="112"/>
      <c r="D47" s="111"/>
      <c r="E47" s="112"/>
      <c r="F47" s="112"/>
      <c r="G47" s="113"/>
      <c r="H47" s="113" t="s">
        <v>360</v>
      </c>
      <c r="I47" s="114">
        <f>+SUM(I27:I46)</f>
        <v>156956526</v>
      </c>
      <c r="J47" s="114">
        <f t="shared" ref="J47:O47" si="1">+SUM(J27:J46)</f>
        <v>194261913</v>
      </c>
      <c r="K47" s="114">
        <f t="shared" si="1"/>
        <v>351218439</v>
      </c>
      <c r="L47" s="114">
        <f t="shared" si="1"/>
        <v>45200000</v>
      </c>
      <c r="M47" s="114">
        <f t="shared" si="1"/>
        <v>519218952</v>
      </c>
      <c r="N47" s="114">
        <f t="shared" si="1"/>
        <v>0</v>
      </c>
      <c r="O47" s="114">
        <f t="shared" si="1"/>
        <v>564418952</v>
      </c>
      <c r="P47" s="25"/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23:K23"/>
    <mergeCell ref="L23:O23"/>
    <mergeCell ref="I24:J24"/>
    <mergeCell ref="L24:N24"/>
    <mergeCell ref="B25:B26"/>
    <mergeCell ref="D25:D26"/>
    <mergeCell ref="E25:E26"/>
    <mergeCell ref="F25:F26"/>
    <mergeCell ref="G25:G26"/>
    <mergeCell ref="H25:H26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41"/>
  <sheetViews>
    <sheetView showGridLines="0" topLeftCell="A17" zoomScaleNormal="100" workbookViewId="0">
      <selection activeCell="B23" sqref="B23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115"/>
      <c r="E1" s="116"/>
    </row>
    <row r="2" spans="2:30" ht="6" customHeight="1">
      <c r="B2" s="115"/>
      <c r="E2" s="116"/>
    </row>
    <row r="3" spans="2:30" s="2" customFormat="1" ht="12.75" customHeight="1">
      <c r="B3" s="117" t="s">
        <v>152</v>
      </c>
      <c r="I3" s="225" t="s">
        <v>25</v>
      </c>
      <c r="J3" s="226"/>
      <c r="K3" s="225" t="s">
        <v>26</v>
      </c>
      <c r="L3" s="226"/>
      <c r="M3" s="222" t="s">
        <v>27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22" t="s">
        <v>59</v>
      </c>
      <c r="C4" s="222" t="s">
        <v>60</v>
      </c>
      <c r="D4" s="222" t="s">
        <v>61</v>
      </c>
      <c r="E4" s="222" t="s">
        <v>62</v>
      </c>
      <c r="F4" s="222" t="s">
        <v>28</v>
      </c>
      <c r="G4" s="222" t="s">
        <v>14</v>
      </c>
      <c r="H4" s="222" t="s">
        <v>63</v>
      </c>
      <c r="I4" s="222" t="s">
        <v>23</v>
      </c>
      <c r="J4" s="222" t="s">
        <v>24</v>
      </c>
      <c r="K4" s="109">
        <v>45565</v>
      </c>
      <c r="L4" s="109">
        <v>45291</v>
      </c>
      <c r="M4" s="22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 ht="12.75" customHeight="1">
      <c r="B5" s="223"/>
      <c r="C5" s="223"/>
      <c r="D5" s="223"/>
      <c r="E5" s="223"/>
      <c r="F5" s="223"/>
      <c r="G5" s="223"/>
      <c r="H5" s="223"/>
      <c r="I5" s="223"/>
      <c r="J5" s="223"/>
      <c r="K5" s="108" t="s">
        <v>30</v>
      </c>
      <c r="L5" s="108" t="s">
        <v>30</v>
      </c>
      <c r="M5" s="22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 ht="12.75" customHeight="1">
      <c r="B6" s="118">
        <v>268</v>
      </c>
      <c r="C6" s="118" t="s">
        <v>317</v>
      </c>
      <c r="D6" s="158">
        <v>243002.4800000001</v>
      </c>
      <c r="E6" s="118" t="s">
        <v>318</v>
      </c>
      <c r="F6" s="119">
        <v>6.5000000000000002E-2</v>
      </c>
      <c r="G6" s="119">
        <v>6.9000004621887892E-2</v>
      </c>
      <c r="H6" s="159">
        <v>46266</v>
      </c>
      <c r="I6" s="118" t="s">
        <v>319</v>
      </c>
      <c r="J6" s="118" t="s">
        <v>319</v>
      </c>
      <c r="K6" s="158">
        <v>1509471</v>
      </c>
      <c r="L6" s="158">
        <v>1417351</v>
      </c>
      <c r="M6" s="118" t="s">
        <v>332</v>
      </c>
    </row>
    <row r="7" spans="2:30" ht="12.75" customHeight="1">
      <c r="B7" s="118">
        <v>268</v>
      </c>
      <c r="C7" s="118" t="s">
        <v>320</v>
      </c>
      <c r="D7" s="158">
        <v>1215012.4000000001</v>
      </c>
      <c r="E7" s="118" t="s">
        <v>318</v>
      </c>
      <c r="F7" s="119">
        <v>6.5000000000000002E-2</v>
      </c>
      <c r="G7" s="119">
        <v>6.9000004621887892E-2</v>
      </c>
      <c r="H7" s="159">
        <v>46266</v>
      </c>
      <c r="I7" s="118" t="s">
        <v>319</v>
      </c>
      <c r="J7" s="118" t="s">
        <v>319</v>
      </c>
      <c r="K7" s="158">
        <v>7547357</v>
      </c>
      <c r="L7" s="158">
        <v>7086755</v>
      </c>
      <c r="M7" s="118" t="s">
        <v>332</v>
      </c>
    </row>
    <row r="8" spans="2:30">
      <c r="B8" s="118">
        <v>530</v>
      </c>
      <c r="C8" s="118" t="s">
        <v>321</v>
      </c>
      <c r="D8" s="158">
        <v>4500000</v>
      </c>
      <c r="E8" s="118" t="s">
        <v>318</v>
      </c>
      <c r="F8" s="119">
        <v>0.04</v>
      </c>
      <c r="G8" s="119">
        <v>4.3136349949623176E-2</v>
      </c>
      <c r="H8" s="159">
        <v>46880</v>
      </c>
      <c r="I8" s="118" t="s">
        <v>319</v>
      </c>
      <c r="J8" s="118" t="s">
        <v>322</v>
      </c>
      <c r="K8" s="158">
        <v>2862009</v>
      </c>
      <c r="L8" s="158">
        <v>1028042</v>
      </c>
      <c r="M8" s="118" t="s">
        <v>332</v>
      </c>
    </row>
    <row r="9" spans="2:30">
      <c r="B9" s="118">
        <v>551</v>
      </c>
      <c r="C9" s="118" t="s">
        <v>323</v>
      </c>
      <c r="D9" s="158">
        <v>2863636.5</v>
      </c>
      <c r="E9" s="118" t="s">
        <v>318</v>
      </c>
      <c r="F9" s="119">
        <v>5.7000000000000002E-2</v>
      </c>
      <c r="G9" s="119">
        <v>5.7023564023129317E-2</v>
      </c>
      <c r="H9" s="159">
        <v>47406</v>
      </c>
      <c r="I9" s="118" t="s">
        <v>319</v>
      </c>
      <c r="J9" s="118" t="s">
        <v>319</v>
      </c>
      <c r="K9" s="158">
        <v>11804243</v>
      </c>
      <c r="L9" s="158">
        <v>10738446</v>
      </c>
      <c r="M9" s="118" t="s">
        <v>332</v>
      </c>
    </row>
    <row r="10" spans="2:30">
      <c r="B10" s="118">
        <v>551</v>
      </c>
      <c r="C10" s="118" t="s">
        <v>324</v>
      </c>
      <c r="D10" s="158">
        <v>4500000</v>
      </c>
      <c r="E10" s="118" t="s">
        <v>318</v>
      </c>
      <c r="F10" s="119">
        <v>4.7E-2</v>
      </c>
      <c r="G10" s="119">
        <v>4.954038833074121E-2</v>
      </c>
      <c r="H10" s="159">
        <v>47631</v>
      </c>
      <c r="I10" s="118" t="s">
        <v>319</v>
      </c>
      <c r="J10" s="118" t="s">
        <v>319</v>
      </c>
      <c r="K10" s="158">
        <v>17027687</v>
      </c>
      <c r="L10" s="158">
        <v>14510822</v>
      </c>
      <c r="M10" s="118" t="s">
        <v>332</v>
      </c>
    </row>
    <row r="11" spans="2:30">
      <c r="B11" s="118">
        <v>816</v>
      </c>
      <c r="C11" s="118" t="s">
        <v>325</v>
      </c>
      <c r="D11" s="158">
        <v>5000000</v>
      </c>
      <c r="E11" s="118" t="s">
        <v>318</v>
      </c>
      <c r="F11" s="119">
        <v>2.7E-2</v>
      </c>
      <c r="G11" s="119">
        <v>3.3852357363574413E-2</v>
      </c>
      <c r="H11" s="159">
        <v>51812</v>
      </c>
      <c r="I11" s="118" t="s">
        <v>319</v>
      </c>
      <c r="J11" s="118" t="s">
        <v>322</v>
      </c>
      <c r="K11" s="158">
        <v>2321293</v>
      </c>
      <c r="L11" s="158">
        <v>833095</v>
      </c>
      <c r="M11" s="118" t="s">
        <v>332</v>
      </c>
    </row>
    <row r="12" spans="2:30">
      <c r="B12" s="118" t="s">
        <v>326</v>
      </c>
      <c r="C12" s="118" t="s">
        <v>327</v>
      </c>
      <c r="D12" s="158">
        <v>524346000</v>
      </c>
      <c r="E12" s="118" t="s">
        <v>286</v>
      </c>
      <c r="F12" s="119">
        <v>5.1499999999999997E-2</v>
      </c>
      <c r="G12" s="119">
        <v>5.3008118880477767E-2</v>
      </c>
      <c r="H12" s="159">
        <v>45700</v>
      </c>
      <c r="I12" s="118" t="s">
        <v>319</v>
      </c>
      <c r="J12" s="118" t="s">
        <v>322</v>
      </c>
      <c r="K12" s="158">
        <v>0</v>
      </c>
      <c r="L12" s="158">
        <v>9523014</v>
      </c>
      <c r="M12" s="118" t="s">
        <v>333</v>
      </c>
    </row>
    <row r="13" spans="2:30">
      <c r="B13" s="118" t="s">
        <v>326</v>
      </c>
      <c r="C13" s="118" t="s">
        <v>327</v>
      </c>
      <c r="D13" s="158">
        <v>350000000</v>
      </c>
      <c r="E13" s="118" t="s">
        <v>286</v>
      </c>
      <c r="F13" s="119">
        <v>6.6250000000000003E-2</v>
      </c>
      <c r="G13" s="119">
        <v>6.7110010261788297E-2</v>
      </c>
      <c r="H13" s="159">
        <v>53005</v>
      </c>
      <c r="I13" s="118" t="s">
        <v>319</v>
      </c>
      <c r="J13" s="118" t="s">
        <v>322</v>
      </c>
      <c r="K13" s="158">
        <v>2783391</v>
      </c>
      <c r="L13" s="158">
        <v>7817524</v>
      </c>
      <c r="M13" s="118" t="s">
        <v>333</v>
      </c>
    </row>
    <row r="14" spans="2:30">
      <c r="B14" s="118" t="s">
        <v>326</v>
      </c>
      <c r="C14" s="118" t="s">
        <v>327</v>
      </c>
      <c r="D14" s="158">
        <v>974789000</v>
      </c>
      <c r="E14" s="118" t="s">
        <v>286</v>
      </c>
      <c r="F14" s="119">
        <v>4.3749999999999997E-2</v>
      </c>
      <c r="G14" s="119">
        <v>4.9476825333688731E-2</v>
      </c>
      <c r="H14" s="159">
        <v>46585</v>
      </c>
      <c r="I14" s="118" t="s">
        <v>319</v>
      </c>
      <c r="J14" s="118" t="s">
        <v>322</v>
      </c>
      <c r="K14" s="158">
        <v>8587986</v>
      </c>
      <c r="L14" s="158">
        <v>18651449</v>
      </c>
      <c r="M14" s="118" t="s">
        <v>333</v>
      </c>
    </row>
    <row r="15" spans="2:30">
      <c r="B15" s="118" t="s">
        <v>326</v>
      </c>
      <c r="C15" s="118" t="s">
        <v>327</v>
      </c>
      <c r="D15" s="158">
        <v>650000000</v>
      </c>
      <c r="E15" s="118" t="s">
        <v>286</v>
      </c>
      <c r="F15" s="119">
        <v>6.0385062499999975E-2</v>
      </c>
      <c r="G15" s="119">
        <v>6.4820257903116962E-2</v>
      </c>
      <c r="H15" s="159">
        <v>47996</v>
      </c>
      <c r="I15" s="118" t="s">
        <v>319</v>
      </c>
      <c r="J15" s="118" t="s">
        <v>322</v>
      </c>
      <c r="K15" s="158">
        <v>12616394</v>
      </c>
      <c r="L15" s="158">
        <v>0</v>
      </c>
      <c r="M15" s="118" t="s">
        <v>333</v>
      </c>
    </row>
    <row r="16" spans="2:30">
      <c r="B16" s="118">
        <v>940</v>
      </c>
      <c r="C16" s="118" t="s">
        <v>328</v>
      </c>
      <c r="D16" s="158">
        <v>7000000</v>
      </c>
      <c r="E16" s="118" t="s">
        <v>318</v>
      </c>
      <c r="F16" s="119">
        <v>1.9E-2</v>
      </c>
      <c r="G16" s="119">
        <v>1.8692827874828399E-2</v>
      </c>
      <c r="H16" s="159">
        <v>47233</v>
      </c>
      <c r="I16" s="118" t="s">
        <v>319</v>
      </c>
      <c r="J16" s="118" t="s">
        <v>322</v>
      </c>
      <c r="K16" s="158">
        <v>2160614</v>
      </c>
      <c r="L16" s="158">
        <v>879271</v>
      </c>
      <c r="M16" s="118" t="s">
        <v>332</v>
      </c>
    </row>
    <row r="17" spans="2:30">
      <c r="B17" s="118">
        <v>941</v>
      </c>
      <c r="C17" s="118" t="s">
        <v>329</v>
      </c>
      <c r="D17" s="158">
        <v>3000000</v>
      </c>
      <c r="E17" s="118" t="s">
        <v>318</v>
      </c>
      <c r="F17" s="119">
        <v>2.1999999999999999E-2</v>
      </c>
      <c r="G17" s="119">
        <v>2.2798086400226847E-2</v>
      </c>
      <c r="H17" s="159">
        <v>52717</v>
      </c>
      <c r="I17" s="118" t="s">
        <v>319</v>
      </c>
      <c r="J17" s="118" t="s">
        <v>322</v>
      </c>
      <c r="K17" s="158">
        <v>1036850</v>
      </c>
      <c r="L17" s="158">
        <v>402476</v>
      </c>
      <c r="M17" s="118" t="s">
        <v>332</v>
      </c>
    </row>
    <row r="18" spans="2:30">
      <c r="B18" s="118">
        <v>940</v>
      </c>
      <c r="C18" s="118" t="s">
        <v>330</v>
      </c>
      <c r="D18" s="158">
        <v>3000000</v>
      </c>
      <c r="E18" s="118" t="s">
        <v>318</v>
      </c>
      <c r="F18" s="119">
        <v>6.4999999999999997E-3</v>
      </c>
      <c r="G18" s="119">
        <v>5.6045493116567702E-3</v>
      </c>
      <c r="H18" s="159">
        <v>47178</v>
      </c>
      <c r="I18" s="118" t="s">
        <v>319</v>
      </c>
      <c r="J18" s="118" t="s">
        <v>322</v>
      </c>
      <c r="K18" s="158">
        <v>61510</v>
      </c>
      <c r="L18" s="158">
        <v>238763</v>
      </c>
      <c r="M18" s="118" t="s">
        <v>332</v>
      </c>
    </row>
    <row r="19" spans="2:30">
      <c r="B19" s="118">
        <v>941</v>
      </c>
      <c r="C19" s="118" t="s">
        <v>331</v>
      </c>
      <c r="D19" s="158">
        <v>6000000</v>
      </c>
      <c r="E19" s="118" t="s">
        <v>318</v>
      </c>
      <c r="F19" s="119">
        <v>1.2500000000000001E-2</v>
      </c>
      <c r="G19" s="119">
        <v>1.1162772558893863E-2</v>
      </c>
      <c r="H19" s="159">
        <v>53022</v>
      </c>
      <c r="I19" s="118" t="s">
        <v>319</v>
      </c>
      <c r="J19" s="118" t="s">
        <v>322</v>
      </c>
      <c r="K19" s="158">
        <v>236220</v>
      </c>
      <c r="L19" s="158">
        <v>2183903</v>
      </c>
      <c r="M19" s="118" t="s">
        <v>332</v>
      </c>
    </row>
    <row r="20" spans="2:30">
      <c r="B20" s="114"/>
      <c r="C20" s="114"/>
      <c r="D20" s="114"/>
      <c r="E20" s="114"/>
      <c r="F20" s="114"/>
      <c r="G20" s="219" t="s">
        <v>71</v>
      </c>
      <c r="H20" s="220"/>
      <c r="I20" s="220"/>
      <c r="J20" s="221"/>
      <c r="K20" s="160">
        <f>SUM(K6:K19)</f>
        <v>70555025</v>
      </c>
      <c r="L20" s="160">
        <f>SUM(L6:L19)</f>
        <v>75310911</v>
      </c>
      <c r="M20" s="114"/>
    </row>
    <row r="21" spans="2:30" customFormat="1" ht="12.5"/>
    <row r="22" spans="2:30" ht="15.5" customHeight="1">
      <c r="L22" s="120"/>
    </row>
    <row r="23" spans="2:30" s="2" customFormat="1" ht="12.75" customHeight="1">
      <c r="B23" s="117" t="s">
        <v>153</v>
      </c>
      <c r="I23" s="225" t="s">
        <v>25</v>
      </c>
      <c r="J23" s="226"/>
      <c r="K23" s="225" t="s">
        <v>26</v>
      </c>
      <c r="L23" s="226"/>
      <c r="M23" s="222" t="s">
        <v>27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0" s="2" customFormat="1" ht="45.75" customHeight="1">
      <c r="B24" s="222" t="s">
        <v>59</v>
      </c>
      <c r="C24" s="222" t="s">
        <v>60</v>
      </c>
      <c r="D24" s="222" t="s">
        <v>61</v>
      </c>
      <c r="E24" s="222" t="s">
        <v>62</v>
      </c>
      <c r="F24" s="222" t="s">
        <v>28</v>
      </c>
      <c r="G24" s="222" t="s">
        <v>14</v>
      </c>
      <c r="H24" s="222" t="s">
        <v>63</v>
      </c>
      <c r="I24" s="222" t="s">
        <v>23</v>
      </c>
      <c r="J24" s="222" t="s">
        <v>24</v>
      </c>
      <c r="K24" s="109">
        <f>+K4</f>
        <v>45565</v>
      </c>
      <c r="L24" s="109">
        <f>+L4</f>
        <v>45291</v>
      </c>
      <c r="M24" s="2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0" s="2" customFormat="1">
      <c r="B25" s="223"/>
      <c r="C25" s="223"/>
      <c r="D25" s="223"/>
      <c r="E25" s="223"/>
      <c r="F25" s="223"/>
      <c r="G25" s="223"/>
      <c r="H25" s="223"/>
      <c r="I25" s="223"/>
      <c r="J25" s="223"/>
      <c r="K25" s="108" t="s">
        <v>30</v>
      </c>
      <c r="L25" s="108" t="s">
        <v>30</v>
      </c>
      <c r="M25" s="22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2:30">
      <c r="B26" s="118">
        <v>268</v>
      </c>
      <c r="C26" s="118" t="s">
        <v>317</v>
      </c>
      <c r="D26" s="158">
        <v>243002.4800000001</v>
      </c>
      <c r="E26" s="118" t="s">
        <v>318</v>
      </c>
      <c r="F26" s="119">
        <v>6.5000000000000002E-2</v>
      </c>
      <c r="G26" s="119">
        <v>6.9000004621887892E-2</v>
      </c>
      <c r="H26" s="159">
        <v>46266</v>
      </c>
      <c r="I26" s="118" t="s">
        <v>319</v>
      </c>
      <c r="J26" s="118" t="s">
        <v>319</v>
      </c>
      <c r="K26" s="158">
        <v>1779251</v>
      </c>
      <c r="L26" s="158">
        <v>3223725</v>
      </c>
      <c r="M26" s="118" t="s">
        <v>332</v>
      </c>
    </row>
    <row r="27" spans="2:30">
      <c r="B27" s="118">
        <v>268</v>
      </c>
      <c r="C27" s="118" t="s">
        <v>320</v>
      </c>
      <c r="D27" s="158">
        <v>1215012.4000000001</v>
      </c>
      <c r="E27" s="118" t="s">
        <v>318</v>
      </c>
      <c r="F27" s="119">
        <v>6.5000000000000002E-2</v>
      </c>
      <c r="G27" s="119">
        <v>6.9000004621887892E-2</v>
      </c>
      <c r="H27" s="159">
        <v>46266</v>
      </c>
      <c r="I27" s="118" t="s">
        <v>319</v>
      </c>
      <c r="J27" s="118" t="s">
        <v>319</v>
      </c>
      <c r="K27" s="158">
        <v>8896256</v>
      </c>
      <c r="L27" s="158">
        <v>16118624</v>
      </c>
      <c r="M27" s="118" t="s">
        <v>332</v>
      </c>
    </row>
    <row r="28" spans="2:30">
      <c r="B28" s="118">
        <v>530</v>
      </c>
      <c r="C28" s="118" t="s">
        <v>321</v>
      </c>
      <c r="D28" s="158">
        <v>4500000</v>
      </c>
      <c r="E28" s="118" t="s">
        <v>318</v>
      </c>
      <c r="F28" s="119">
        <v>0.04</v>
      </c>
      <c r="G28" s="119">
        <v>4.3136349949623176E-2</v>
      </c>
      <c r="H28" s="159">
        <v>46880</v>
      </c>
      <c r="I28" s="118" t="s">
        <v>319</v>
      </c>
      <c r="J28" s="118" t="s">
        <v>322</v>
      </c>
      <c r="K28" s="158">
        <v>168664829</v>
      </c>
      <c r="L28" s="158">
        <v>163464338</v>
      </c>
      <c r="M28" s="118" t="s">
        <v>332</v>
      </c>
    </row>
    <row r="29" spans="2:30">
      <c r="B29" s="118">
        <v>551</v>
      </c>
      <c r="C29" s="118" t="s">
        <v>323</v>
      </c>
      <c r="D29" s="158">
        <v>2863636.5</v>
      </c>
      <c r="E29" s="118" t="s">
        <v>318</v>
      </c>
      <c r="F29" s="119">
        <v>5.7000000000000002E-2</v>
      </c>
      <c r="G29" s="119">
        <v>5.7023564023129317E-2</v>
      </c>
      <c r="H29" s="159">
        <v>47406</v>
      </c>
      <c r="I29" s="118" t="s">
        <v>319</v>
      </c>
      <c r="J29" s="118" t="s">
        <v>319</v>
      </c>
      <c r="K29" s="158">
        <v>46526492</v>
      </c>
      <c r="L29" s="158">
        <v>50167369</v>
      </c>
      <c r="M29" s="118" t="s">
        <v>332</v>
      </c>
    </row>
    <row r="30" spans="2:30">
      <c r="B30" s="118">
        <v>551</v>
      </c>
      <c r="C30" s="118" t="s">
        <v>324</v>
      </c>
      <c r="D30" s="158">
        <v>4500000</v>
      </c>
      <c r="E30" s="118" t="s">
        <v>318</v>
      </c>
      <c r="F30" s="119">
        <v>4.7E-2</v>
      </c>
      <c r="G30" s="119">
        <v>4.954038833074121E-2</v>
      </c>
      <c r="H30" s="159">
        <v>47631</v>
      </c>
      <c r="I30" s="118" t="s">
        <v>319</v>
      </c>
      <c r="J30" s="118" t="s">
        <v>319</v>
      </c>
      <c r="K30" s="158">
        <v>155126074</v>
      </c>
      <c r="L30" s="158">
        <v>150363729</v>
      </c>
      <c r="M30" s="118" t="s">
        <v>332</v>
      </c>
    </row>
    <row r="31" spans="2:30">
      <c r="B31" s="118">
        <v>816</v>
      </c>
      <c r="C31" s="118" t="s">
        <v>325</v>
      </c>
      <c r="D31" s="158">
        <v>5000000</v>
      </c>
      <c r="E31" s="118" t="s">
        <v>318</v>
      </c>
      <c r="F31" s="119">
        <v>2.7E-2</v>
      </c>
      <c r="G31" s="119">
        <v>3.3852357363574413E-2</v>
      </c>
      <c r="H31" s="159">
        <v>51812</v>
      </c>
      <c r="I31" s="118" t="s">
        <v>319</v>
      </c>
      <c r="J31" s="118" t="s">
        <v>322</v>
      </c>
      <c r="K31" s="158">
        <v>171569983</v>
      </c>
      <c r="L31" s="158">
        <v>166133837</v>
      </c>
      <c r="M31" s="118" t="s">
        <v>332</v>
      </c>
    </row>
    <row r="32" spans="2:30">
      <c r="B32" s="118" t="s">
        <v>326</v>
      </c>
      <c r="C32" s="118" t="s">
        <v>327</v>
      </c>
      <c r="D32" s="162">
        <v>524346000</v>
      </c>
      <c r="E32" s="118" t="s">
        <v>286</v>
      </c>
      <c r="F32" s="161">
        <v>5.1499999999999997E-2</v>
      </c>
      <c r="G32" s="161">
        <v>5.3008118880477767E-2</v>
      </c>
      <c r="H32" s="159">
        <v>45700</v>
      </c>
      <c r="I32" s="118" t="s">
        <v>319</v>
      </c>
      <c r="J32" s="118" t="s">
        <v>322</v>
      </c>
      <c r="K32" s="162">
        <v>0</v>
      </c>
      <c r="L32" s="162">
        <v>458131299</v>
      </c>
      <c r="M32" s="118" t="s">
        <v>333</v>
      </c>
    </row>
    <row r="33" spans="2:13">
      <c r="B33" s="118" t="s">
        <v>326</v>
      </c>
      <c r="C33" s="118" t="s">
        <v>327</v>
      </c>
      <c r="D33" s="158">
        <v>350000000</v>
      </c>
      <c r="E33" s="118" t="s">
        <v>286</v>
      </c>
      <c r="F33" s="119">
        <v>6.6250000000000003E-2</v>
      </c>
      <c r="G33" s="119">
        <v>6.7110010261788297E-2</v>
      </c>
      <c r="H33" s="159">
        <v>53005</v>
      </c>
      <c r="I33" s="118" t="s">
        <v>319</v>
      </c>
      <c r="J33" s="118" t="s">
        <v>322</v>
      </c>
      <c r="K33" s="158">
        <v>311605671</v>
      </c>
      <c r="L33" s="158">
        <v>304412569</v>
      </c>
      <c r="M33" s="118" t="s">
        <v>333</v>
      </c>
    </row>
    <row r="34" spans="2:13">
      <c r="B34" s="118" t="s">
        <v>326</v>
      </c>
      <c r="C34" s="118" t="s">
        <v>327</v>
      </c>
      <c r="D34" s="158">
        <v>974789000</v>
      </c>
      <c r="E34" s="118" t="s">
        <v>286</v>
      </c>
      <c r="F34" s="119">
        <v>4.3749999999999997E-2</v>
      </c>
      <c r="G34" s="119">
        <v>4.9476825333688731E-2</v>
      </c>
      <c r="H34" s="159">
        <v>46585</v>
      </c>
      <c r="I34" s="118" t="s">
        <v>319</v>
      </c>
      <c r="J34" s="118" t="s">
        <v>322</v>
      </c>
      <c r="K34" s="158">
        <v>860460602</v>
      </c>
      <c r="L34" s="158">
        <v>835990860</v>
      </c>
      <c r="M34" s="118" t="s">
        <v>333</v>
      </c>
    </row>
    <row r="35" spans="2:13">
      <c r="B35" s="118" t="s">
        <v>326</v>
      </c>
      <c r="C35" s="118" t="s">
        <v>327</v>
      </c>
      <c r="D35" s="158">
        <v>650000000</v>
      </c>
      <c r="E35" s="118" t="s">
        <v>286</v>
      </c>
      <c r="F35" s="119">
        <v>6.0385062499999975E-2</v>
      </c>
      <c r="G35" s="119">
        <v>6.4820257903116962E-2</v>
      </c>
      <c r="H35" s="159">
        <v>47996</v>
      </c>
      <c r="I35" s="118" t="s">
        <v>319</v>
      </c>
      <c r="J35" s="118" t="s">
        <v>322</v>
      </c>
      <c r="K35" s="158">
        <v>569494561</v>
      </c>
      <c r="L35" s="158">
        <v>0</v>
      </c>
      <c r="M35" s="118" t="s">
        <v>333</v>
      </c>
    </row>
    <row r="36" spans="2:13">
      <c r="B36" s="118">
        <v>940</v>
      </c>
      <c r="C36" s="118" t="s">
        <v>328</v>
      </c>
      <c r="D36" s="162">
        <v>7000000</v>
      </c>
      <c r="E36" s="118" t="s">
        <v>318</v>
      </c>
      <c r="F36" s="161">
        <v>1.9E-2</v>
      </c>
      <c r="G36" s="161">
        <v>1.8692827874828399E-2</v>
      </c>
      <c r="H36" s="159">
        <v>47233</v>
      </c>
      <c r="I36" s="118" t="s">
        <v>319</v>
      </c>
      <c r="J36" s="118" t="s">
        <v>322</v>
      </c>
      <c r="K36" s="162">
        <v>265732346</v>
      </c>
      <c r="L36" s="162">
        <v>257810427</v>
      </c>
      <c r="M36" s="118" t="s">
        <v>332</v>
      </c>
    </row>
    <row r="37" spans="2:13">
      <c r="B37" s="118">
        <v>941</v>
      </c>
      <c r="C37" s="118" t="s">
        <v>329</v>
      </c>
      <c r="D37" s="158">
        <v>3000000</v>
      </c>
      <c r="E37" s="118" t="s">
        <v>318</v>
      </c>
      <c r="F37" s="119">
        <v>2.1999999999999999E-2</v>
      </c>
      <c r="G37" s="119">
        <v>2.2798086400226847E-2</v>
      </c>
      <c r="H37" s="159">
        <v>52717</v>
      </c>
      <c r="I37" s="118" t="s">
        <v>319</v>
      </c>
      <c r="J37" s="118" t="s">
        <v>322</v>
      </c>
      <c r="K37" s="158">
        <v>112317477</v>
      </c>
      <c r="L37" s="158">
        <v>109352949</v>
      </c>
      <c r="M37" s="118" t="s">
        <v>332</v>
      </c>
    </row>
    <row r="38" spans="2:13">
      <c r="B38" s="118">
        <v>940</v>
      </c>
      <c r="C38" s="118" t="s">
        <v>330</v>
      </c>
      <c r="D38" s="162">
        <v>3000000</v>
      </c>
      <c r="E38" s="118" t="s">
        <v>318</v>
      </c>
      <c r="F38" s="161">
        <v>6.4999999999999997E-3</v>
      </c>
      <c r="G38" s="161">
        <v>5.6045493116567702E-3</v>
      </c>
      <c r="H38" s="159">
        <v>47178</v>
      </c>
      <c r="I38" s="118" t="s">
        <v>319</v>
      </c>
      <c r="J38" s="118" t="s">
        <v>322</v>
      </c>
      <c r="K38" s="162">
        <v>114177011</v>
      </c>
      <c r="L38" s="162">
        <v>110745033</v>
      </c>
      <c r="M38" s="118" t="s">
        <v>332</v>
      </c>
    </row>
    <row r="39" spans="2:13">
      <c r="B39" s="118">
        <v>941</v>
      </c>
      <c r="C39" s="118" t="s">
        <v>331</v>
      </c>
      <c r="D39" s="158">
        <v>6000000</v>
      </c>
      <c r="E39" s="118" t="s">
        <v>318</v>
      </c>
      <c r="F39" s="119">
        <v>1.2500000000000001E-2</v>
      </c>
      <c r="G39" s="119">
        <v>1.1162772558893863E-2</v>
      </c>
      <c r="H39" s="159">
        <v>53022</v>
      </c>
      <c r="I39" s="118" t="s">
        <v>319</v>
      </c>
      <c r="J39" s="118" t="s">
        <v>322</v>
      </c>
      <c r="K39" s="158">
        <v>232989594</v>
      </c>
      <c r="L39" s="158">
        <v>224844735</v>
      </c>
      <c r="M39" s="118" t="s">
        <v>332</v>
      </c>
    </row>
    <row r="40" spans="2:13">
      <c r="B40" s="114"/>
      <c r="C40" s="114"/>
      <c r="D40" s="114"/>
      <c r="E40" s="114"/>
      <c r="F40" s="114"/>
      <c r="G40" s="219" t="s">
        <v>72</v>
      </c>
      <c r="H40" s="220"/>
      <c r="I40" s="220"/>
      <c r="J40" s="221"/>
      <c r="K40" s="160">
        <f>SUM(K26:K39)</f>
        <v>3019340147</v>
      </c>
      <c r="L40" s="160">
        <f>SUM(L26:L39)</f>
        <v>2850759494</v>
      </c>
      <c r="M40" s="114"/>
    </row>
    <row r="41" spans="2:13">
      <c r="K41"/>
      <c r="L41"/>
    </row>
  </sheetData>
  <mergeCells count="26">
    <mergeCell ref="B4:B5"/>
    <mergeCell ref="C4:C5"/>
    <mergeCell ref="D4:D5"/>
    <mergeCell ref="E4:E5"/>
    <mergeCell ref="F4:F5"/>
    <mergeCell ref="M23:M25"/>
    <mergeCell ref="H24:H25"/>
    <mergeCell ref="I24:I25"/>
    <mergeCell ref="J24:J25"/>
    <mergeCell ref="I3:J3"/>
    <mergeCell ref="K3:L3"/>
    <mergeCell ref="M3:M5"/>
    <mergeCell ref="H4:H5"/>
    <mergeCell ref="I4:I5"/>
    <mergeCell ref="J4:J5"/>
    <mergeCell ref="G20:J20"/>
    <mergeCell ref="I23:J23"/>
    <mergeCell ref="K23:L23"/>
    <mergeCell ref="G4:G5"/>
    <mergeCell ref="G40:J40"/>
    <mergeCell ref="B24:B25"/>
    <mergeCell ref="C24:C25"/>
    <mergeCell ref="D24:D25"/>
    <mergeCell ref="E24:E25"/>
    <mergeCell ref="F24:F25"/>
    <mergeCell ref="G24:G2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38"/>
  <sheetViews>
    <sheetView showGridLines="0" topLeftCell="F19" zoomScale="110" zoomScaleNormal="110" workbookViewId="0">
      <selection activeCell="C30" sqref="C30"/>
    </sheetView>
  </sheetViews>
  <sheetFormatPr baseColWidth="10" defaultColWidth="11.54296875" defaultRowHeight="13" outlineLevelCol="1"/>
  <cols>
    <col min="1" max="1" width="1.1796875" style="163" customWidth="1"/>
    <col min="2" max="2" width="39.26953125" style="163" customWidth="1"/>
    <col min="3" max="6" width="16.1796875" style="163" customWidth="1"/>
    <col min="7" max="7" width="16.1796875" style="163" customWidth="1" outlineLevel="1"/>
    <col min="8" max="10" width="16.1796875" style="163" customWidth="1"/>
    <col min="11" max="11" width="16.1796875" style="163" customWidth="1" outlineLevel="1"/>
    <col min="12" max="13" width="16.1796875" style="163" customWidth="1"/>
    <col min="14" max="14" width="9.7265625" style="163" bestFit="1" customWidth="1"/>
    <col min="15" max="15" width="13.7265625" style="163" bestFit="1" customWidth="1"/>
    <col min="16" max="16" width="13.54296875" style="163" customWidth="1"/>
    <col min="17" max="17" width="14.26953125" style="163" bestFit="1" customWidth="1"/>
    <col min="18" max="18" width="12.81640625" style="163" bestFit="1" customWidth="1"/>
    <col min="19" max="16384" width="11.54296875" style="163"/>
  </cols>
  <sheetData>
    <row r="1" spans="2:13">
      <c r="C1" s="100"/>
      <c r="D1" s="86"/>
      <c r="E1" s="100"/>
      <c r="F1" s="100"/>
      <c r="G1" s="100"/>
      <c r="H1" s="100"/>
      <c r="I1" s="100"/>
      <c r="J1" s="100"/>
      <c r="K1" s="100"/>
      <c r="L1" s="164">
        <f>+C6+D6+E53</f>
        <v>-1406889114</v>
      </c>
      <c r="M1" s="100"/>
    </row>
    <row r="2" spans="2:13" ht="4.1500000000000004" customHeight="1"/>
    <row r="3" spans="2:13" ht="35.25" customHeight="1">
      <c r="B3" s="227" t="s">
        <v>144</v>
      </c>
      <c r="C3" s="230" t="s">
        <v>278</v>
      </c>
      <c r="D3" s="232" t="s">
        <v>145</v>
      </c>
      <c r="E3" s="233"/>
      <c r="F3" s="234"/>
      <c r="G3" s="232" t="s">
        <v>279</v>
      </c>
      <c r="H3" s="233"/>
      <c r="I3" s="233"/>
      <c r="J3" s="233"/>
      <c r="K3" s="233"/>
      <c r="L3" s="234"/>
      <c r="M3" s="230" t="s">
        <v>361</v>
      </c>
    </row>
    <row r="4" spans="2:13" ht="47.5" customHeight="1">
      <c r="B4" s="228"/>
      <c r="C4" s="231"/>
      <c r="D4" s="165" t="s">
        <v>64</v>
      </c>
      <c r="E4" s="165" t="s">
        <v>147</v>
      </c>
      <c r="F4" s="165" t="s">
        <v>269</v>
      </c>
      <c r="G4" s="165" t="s">
        <v>280</v>
      </c>
      <c r="H4" s="165" t="s">
        <v>134</v>
      </c>
      <c r="I4" s="165" t="s">
        <v>129</v>
      </c>
      <c r="J4" s="165" t="s">
        <v>254</v>
      </c>
      <c r="K4" s="165" t="s">
        <v>270</v>
      </c>
      <c r="L4" s="165" t="s">
        <v>248</v>
      </c>
      <c r="M4" s="231"/>
    </row>
    <row r="5" spans="2:13" ht="12.75" customHeight="1">
      <c r="B5" s="229"/>
      <c r="C5" s="31" t="s">
        <v>30</v>
      </c>
      <c r="D5" s="31" t="s">
        <v>30</v>
      </c>
      <c r="E5" s="31" t="s">
        <v>30</v>
      </c>
      <c r="F5" s="31" t="s">
        <v>30</v>
      </c>
      <c r="G5" s="31" t="s">
        <v>30</v>
      </c>
      <c r="H5" s="31" t="s">
        <v>30</v>
      </c>
      <c r="I5" s="31" t="s">
        <v>30</v>
      </c>
      <c r="J5" s="31" t="s">
        <v>30</v>
      </c>
      <c r="K5" s="31" t="s">
        <v>30</v>
      </c>
      <c r="L5" s="31" t="s">
        <v>30</v>
      </c>
      <c r="M5" s="31" t="s">
        <v>30</v>
      </c>
    </row>
    <row r="6" spans="2:13">
      <c r="B6" s="88" t="s">
        <v>130</v>
      </c>
      <c r="C6" s="106">
        <v>-915637391</v>
      </c>
      <c r="D6" s="106">
        <v>-491251723</v>
      </c>
      <c r="E6" s="106">
        <v>485088996</v>
      </c>
      <c r="F6" s="106">
        <v>0</v>
      </c>
      <c r="G6" s="106">
        <v>0</v>
      </c>
      <c r="H6" s="106">
        <v>-61147099</v>
      </c>
      <c r="I6" s="106">
        <v>2146481</v>
      </c>
      <c r="J6" s="106">
        <v>0</v>
      </c>
      <c r="K6" s="106">
        <v>0</v>
      </c>
      <c r="L6" s="106">
        <v>-19122647</v>
      </c>
      <c r="M6" s="106">
        <v>-999923383</v>
      </c>
    </row>
    <row r="7" spans="2:13">
      <c r="B7" s="88" t="s">
        <v>49</v>
      </c>
      <c r="C7" s="106">
        <v>-2926070405</v>
      </c>
      <c r="D7" s="106">
        <v>-583784500</v>
      </c>
      <c r="E7" s="106">
        <v>626355661</v>
      </c>
      <c r="F7" s="106">
        <v>0</v>
      </c>
      <c r="G7" s="106">
        <v>0</v>
      </c>
      <c r="H7" s="106">
        <v>-102702617</v>
      </c>
      <c r="I7" s="106">
        <v>-102801298</v>
      </c>
      <c r="J7" s="106">
        <v>0</v>
      </c>
      <c r="K7" s="106">
        <v>0</v>
      </c>
      <c r="L7" s="106">
        <v>-892013</v>
      </c>
      <c r="M7" s="106">
        <v>-3089895172</v>
      </c>
    </row>
    <row r="8" spans="2:13">
      <c r="B8" s="88" t="s">
        <v>143</v>
      </c>
      <c r="C8" s="106">
        <v>-1279410258</v>
      </c>
      <c r="D8" s="106">
        <v>0</v>
      </c>
      <c r="E8" s="106">
        <v>204628000</v>
      </c>
      <c r="F8" s="106">
        <v>0</v>
      </c>
      <c r="G8" s="106">
        <v>0</v>
      </c>
      <c r="H8" s="106">
        <v>-63904504</v>
      </c>
      <c r="I8" s="106">
        <v>-18667007</v>
      </c>
      <c r="J8" s="106">
        <v>0</v>
      </c>
      <c r="K8" s="106">
        <v>0</v>
      </c>
      <c r="L8" s="106">
        <v>-45439129</v>
      </c>
      <c r="M8" s="106">
        <v>-1202792898</v>
      </c>
    </row>
    <row r="9" spans="2:13">
      <c r="B9" s="88" t="s">
        <v>128</v>
      </c>
      <c r="C9" s="106">
        <v>-4304769</v>
      </c>
      <c r="D9" s="106">
        <v>0</v>
      </c>
      <c r="E9" s="106">
        <v>0</v>
      </c>
      <c r="F9" s="106">
        <v>0</v>
      </c>
      <c r="G9" s="106">
        <v>0</v>
      </c>
      <c r="H9" s="106">
        <v>1189994</v>
      </c>
      <c r="I9" s="106">
        <v>0</v>
      </c>
      <c r="J9" s="106">
        <v>0</v>
      </c>
      <c r="K9" s="106">
        <v>0</v>
      </c>
      <c r="L9" s="106">
        <v>3114775</v>
      </c>
      <c r="M9" s="106">
        <v>0</v>
      </c>
    </row>
    <row r="10" spans="2:13">
      <c r="B10" s="88" t="s">
        <v>149</v>
      </c>
      <c r="C10" s="106">
        <v>-9323303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7037032</v>
      </c>
      <c r="M10" s="106">
        <v>-2286271</v>
      </c>
    </row>
    <row r="11" spans="2:13">
      <c r="B11" s="88" t="s">
        <v>246</v>
      </c>
      <c r="C11" s="106">
        <v>-9659655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/>
      <c r="L11" s="106">
        <v>-4506739</v>
      </c>
      <c r="M11" s="106">
        <v>-14166394</v>
      </c>
    </row>
    <row r="12" spans="2:13">
      <c r="B12" s="88" t="s">
        <v>247</v>
      </c>
      <c r="C12" s="106">
        <v>-277239186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24308862</v>
      </c>
      <c r="M12" s="106">
        <v>-252930324</v>
      </c>
    </row>
    <row r="13" spans="2:13">
      <c r="B13" s="88" t="s">
        <v>252</v>
      </c>
      <c r="C13" s="106">
        <v>-68058053</v>
      </c>
      <c r="D13" s="106">
        <v>0</v>
      </c>
      <c r="E13" s="106">
        <v>73858742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-5800689</v>
      </c>
      <c r="M13" s="106">
        <v>0</v>
      </c>
    </row>
    <row r="14" spans="2:13" ht="26">
      <c r="B14" s="101" t="s">
        <v>146</v>
      </c>
      <c r="C14" s="107">
        <v>-5489703020</v>
      </c>
      <c r="D14" s="107">
        <v>-1075036223</v>
      </c>
      <c r="E14" s="107">
        <v>1389931399</v>
      </c>
      <c r="F14" s="107"/>
      <c r="G14" s="107">
        <v>0</v>
      </c>
      <c r="H14" s="107">
        <v>-226564226</v>
      </c>
      <c r="I14" s="107">
        <v>-119321824</v>
      </c>
      <c r="J14" s="107">
        <v>0</v>
      </c>
      <c r="K14" s="107">
        <v>0</v>
      </c>
      <c r="L14" s="107">
        <v>-41300548</v>
      </c>
      <c r="M14" s="107">
        <v>-5561994442</v>
      </c>
    </row>
    <row r="15" spans="2:13">
      <c r="B15" s="88" t="s">
        <v>155</v>
      </c>
      <c r="C15" s="106">
        <v>185601391</v>
      </c>
      <c r="D15" s="106">
        <v>0</v>
      </c>
      <c r="E15" s="106">
        <v>-46381803</v>
      </c>
      <c r="F15" s="106">
        <v>-12431672</v>
      </c>
      <c r="G15" s="106">
        <v>0</v>
      </c>
      <c r="H15" s="106">
        <v>-815847</v>
      </c>
      <c r="I15" s="106">
        <v>23376373</v>
      </c>
      <c r="J15" s="106">
        <v>0</v>
      </c>
      <c r="K15" s="106">
        <v>0</v>
      </c>
      <c r="L15" s="106">
        <v>3770439</v>
      </c>
      <c r="M15" s="106">
        <v>153118881</v>
      </c>
    </row>
    <row r="16" spans="2:13" ht="26">
      <c r="B16" s="101" t="s">
        <v>249</v>
      </c>
      <c r="C16" s="166">
        <v>185601391</v>
      </c>
      <c r="D16" s="166">
        <v>0</v>
      </c>
      <c r="E16" s="166">
        <v>-46381803</v>
      </c>
      <c r="F16" s="166">
        <v>-12431672</v>
      </c>
      <c r="G16" s="166">
        <v>0</v>
      </c>
      <c r="H16" s="166">
        <v>-815847</v>
      </c>
      <c r="I16" s="166">
        <v>23376373</v>
      </c>
      <c r="J16" s="166">
        <v>0</v>
      </c>
      <c r="K16" s="166">
        <v>0</v>
      </c>
      <c r="L16" s="166">
        <v>3770439</v>
      </c>
      <c r="M16" s="166">
        <v>153118881</v>
      </c>
    </row>
    <row r="20" spans="2:13" ht="4.1500000000000004" customHeight="1"/>
    <row r="23" spans="2:13" ht="6" customHeight="1">
      <c r="L23" s="167"/>
    </row>
    <row r="24" spans="2:13" ht="33.75" customHeight="1">
      <c r="B24" s="227" t="s">
        <v>144</v>
      </c>
      <c r="C24" s="230" t="s">
        <v>260</v>
      </c>
      <c r="D24" s="232" t="s">
        <v>145</v>
      </c>
      <c r="E24" s="233"/>
      <c r="F24" s="233"/>
      <c r="G24" s="232" t="s">
        <v>279</v>
      </c>
      <c r="H24" s="233"/>
      <c r="I24" s="233"/>
      <c r="J24" s="233"/>
      <c r="K24" s="233"/>
      <c r="L24" s="234"/>
      <c r="M24" s="230" t="s">
        <v>268</v>
      </c>
    </row>
    <row r="25" spans="2:13" ht="39" customHeight="1">
      <c r="B25" s="228"/>
      <c r="C25" s="231"/>
      <c r="D25" s="165" t="s">
        <v>64</v>
      </c>
      <c r="E25" s="165" t="s">
        <v>147</v>
      </c>
      <c r="F25" s="165" t="str">
        <f>+F4</f>
        <v>Reembolsos/Pagos de colaterales</v>
      </c>
      <c r="G25" s="165" t="s">
        <v>280</v>
      </c>
      <c r="H25" s="165" t="s">
        <v>134</v>
      </c>
      <c r="I25" s="165" t="s">
        <v>129</v>
      </c>
      <c r="J25" s="165" t="s">
        <v>254</v>
      </c>
      <c r="K25" s="165" t="s">
        <v>270</v>
      </c>
      <c r="L25" s="165" t="s">
        <v>248</v>
      </c>
      <c r="M25" s="231"/>
    </row>
    <row r="26" spans="2:13" ht="12.75" customHeight="1">
      <c r="B26" s="229"/>
      <c r="C26" s="31" t="s">
        <v>30</v>
      </c>
      <c r="D26" s="31" t="s">
        <v>30</v>
      </c>
      <c r="E26" s="31" t="s">
        <v>30</v>
      </c>
      <c r="F26" s="31" t="s">
        <v>30</v>
      </c>
      <c r="G26" s="31" t="s">
        <v>30</v>
      </c>
      <c r="H26" s="31" t="s">
        <v>30</v>
      </c>
      <c r="I26" s="31" t="s">
        <v>30</v>
      </c>
      <c r="J26" s="31" t="s">
        <v>30</v>
      </c>
      <c r="K26" s="31" t="s">
        <v>30</v>
      </c>
      <c r="L26" s="31" t="s">
        <v>30</v>
      </c>
      <c r="M26" s="31" t="s">
        <v>30</v>
      </c>
    </row>
    <row r="27" spans="2:13">
      <c r="B27" s="88" t="s">
        <v>130</v>
      </c>
      <c r="C27" s="106">
        <v>-812517403</v>
      </c>
      <c r="D27" s="106">
        <v>-1079400006</v>
      </c>
      <c r="E27" s="106">
        <v>1096050369</v>
      </c>
      <c r="F27" s="106">
        <v>0</v>
      </c>
      <c r="G27" s="106">
        <v>0</v>
      </c>
      <c r="H27" s="106">
        <v>-98861767</v>
      </c>
      <c r="I27" s="106">
        <v>-5244500</v>
      </c>
      <c r="J27" s="106">
        <v>0</v>
      </c>
      <c r="K27" s="106">
        <v>0</v>
      </c>
      <c r="L27" s="106">
        <v>-15664084</v>
      </c>
      <c r="M27" s="106">
        <v>-915637391</v>
      </c>
    </row>
    <row r="28" spans="2:13">
      <c r="B28" s="88" t="s">
        <v>49</v>
      </c>
      <c r="C28" s="106">
        <v>-2837866627</v>
      </c>
      <c r="D28" s="106">
        <v>0</v>
      </c>
      <c r="E28" s="106">
        <v>127965026</v>
      </c>
      <c r="F28" s="106">
        <v>0</v>
      </c>
      <c r="G28" s="106">
        <v>0</v>
      </c>
      <c r="H28" s="106">
        <v>-118463991</v>
      </c>
      <c r="I28" s="106">
        <v>-97059668</v>
      </c>
      <c r="J28" s="106">
        <v>0</v>
      </c>
      <c r="K28" s="106">
        <v>0</v>
      </c>
      <c r="L28" s="106">
        <v>-645145</v>
      </c>
      <c r="M28" s="106">
        <v>-2926070405</v>
      </c>
    </row>
    <row r="29" spans="2:13">
      <c r="B29" s="88" t="s">
        <v>143</v>
      </c>
      <c r="C29" s="106">
        <v>-1160046701</v>
      </c>
      <c r="D29" s="106">
        <v>0</v>
      </c>
      <c r="E29" s="106">
        <v>230022892</v>
      </c>
      <c r="F29" s="106">
        <v>0</v>
      </c>
      <c r="G29" s="106">
        <v>0</v>
      </c>
      <c r="H29" s="106">
        <v>-71767243</v>
      </c>
      <c r="I29" s="106">
        <v>-30046305</v>
      </c>
      <c r="J29" s="106">
        <v>0</v>
      </c>
      <c r="K29" s="106">
        <v>0</v>
      </c>
      <c r="L29" s="106">
        <v>-247572901</v>
      </c>
      <c r="M29" s="106">
        <v>-1279410258</v>
      </c>
    </row>
    <row r="30" spans="2:13">
      <c r="B30" s="88" t="s">
        <v>128</v>
      </c>
      <c r="C30" s="106">
        <v>-4689904</v>
      </c>
      <c r="D30" s="106">
        <v>0</v>
      </c>
      <c r="E30" s="106">
        <v>0</v>
      </c>
      <c r="F30" s="106">
        <v>0</v>
      </c>
      <c r="G30" s="106">
        <v>0</v>
      </c>
      <c r="H30" s="106">
        <v>859294</v>
      </c>
      <c r="I30" s="106">
        <v>0</v>
      </c>
      <c r="J30" s="106">
        <v>0</v>
      </c>
      <c r="K30" s="106">
        <v>0</v>
      </c>
      <c r="L30" s="106">
        <v>-474159</v>
      </c>
      <c r="M30" s="106">
        <v>-4304769</v>
      </c>
    </row>
    <row r="31" spans="2:13">
      <c r="B31" s="88" t="s">
        <v>149</v>
      </c>
      <c r="C31" s="106">
        <v>-8616994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-706309</v>
      </c>
      <c r="M31" s="106">
        <v>-9323303</v>
      </c>
    </row>
    <row r="32" spans="2:13">
      <c r="B32" s="88" t="s">
        <v>246</v>
      </c>
      <c r="C32" s="106">
        <v>-8234832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/>
      <c r="L32" s="106">
        <v>-1424823</v>
      </c>
      <c r="M32" s="106">
        <v>-9659655</v>
      </c>
    </row>
    <row r="33" spans="2:13">
      <c r="B33" s="88" t="s">
        <v>247</v>
      </c>
      <c r="C33" s="106">
        <v>-273240747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-3998439</v>
      </c>
      <c r="M33" s="106">
        <v>-277239186</v>
      </c>
    </row>
    <row r="34" spans="2:13">
      <c r="B34" s="88" t="s">
        <v>252</v>
      </c>
      <c r="C34" s="106">
        <v>-74777476</v>
      </c>
      <c r="D34" s="106">
        <v>0</v>
      </c>
      <c r="E34" s="106">
        <v>238448622</v>
      </c>
      <c r="F34" s="106">
        <v>0</v>
      </c>
      <c r="G34" s="106">
        <v>0</v>
      </c>
      <c r="H34" s="106">
        <v>-9029282</v>
      </c>
      <c r="I34" s="106">
        <v>0</v>
      </c>
      <c r="J34" s="106">
        <v>-216490462</v>
      </c>
      <c r="K34" s="106">
        <v>0</v>
      </c>
      <c r="L34" s="106">
        <v>-6209455</v>
      </c>
      <c r="M34" s="106">
        <v>-68058053</v>
      </c>
    </row>
    <row r="35" spans="2:13" ht="26">
      <c r="B35" s="101" t="s">
        <v>146</v>
      </c>
      <c r="C35" s="107">
        <v>-5179990684</v>
      </c>
      <c r="D35" s="107">
        <v>-1079400006</v>
      </c>
      <c r="E35" s="107">
        <v>1692486909</v>
      </c>
      <c r="F35" s="107"/>
      <c r="G35" s="107">
        <v>0</v>
      </c>
      <c r="H35" s="107">
        <v>-297262989</v>
      </c>
      <c r="I35" s="107">
        <v>-132350473</v>
      </c>
      <c r="J35" s="107">
        <v>-216490462</v>
      </c>
      <c r="K35" s="107">
        <v>0</v>
      </c>
      <c r="L35" s="107">
        <v>-276695315</v>
      </c>
      <c r="M35" s="107">
        <v>-5489703020</v>
      </c>
    </row>
    <row r="36" spans="2:13">
      <c r="B36" s="88" t="s">
        <v>155</v>
      </c>
      <c r="C36" s="106">
        <v>157363022</v>
      </c>
      <c r="D36" s="106">
        <v>0</v>
      </c>
      <c r="E36" s="106">
        <v>6816014</v>
      </c>
      <c r="F36" s="106">
        <v>8976140</v>
      </c>
      <c r="G36" s="106">
        <v>0</v>
      </c>
      <c r="H36" s="106">
        <v>-6589698</v>
      </c>
      <c r="I36" s="106">
        <v>18630646</v>
      </c>
      <c r="J36" s="106">
        <v>0</v>
      </c>
      <c r="K36" s="106">
        <v>0</v>
      </c>
      <c r="L36" s="106">
        <v>405267</v>
      </c>
      <c r="M36" s="106">
        <v>185601391</v>
      </c>
    </row>
    <row r="37" spans="2:13" hidden="1">
      <c r="B37" s="88" t="s">
        <v>253</v>
      </c>
      <c r="C37" s="106">
        <v>0</v>
      </c>
      <c r="D37" s="106">
        <v>0</v>
      </c>
      <c r="E37" s="106">
        <v>0</v>
      </c>
      <c r="F37" s="106"/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</row>
    <row r="38" spans="2:13" ht="26">
      <c r="B38" s="101" t="s">
        <v>249</v>
      </c>
      <c r="C38" s="166">
        <v>157363022</v>
      </c>
      <c r="D38" s="166">
        <v>0</v>
      </c>
      <c r="E38" s="166">
        <v>6816014</v>
      </c>
      <c r="F38" s="166">
        <v>8976140</v>
      </c>
      <c r="G38" s="166">
        <v>0</v>
      </c>
      <c r="H38" s="166">
        <v>-6589698</v>
      </c>
      <c r="I38" s="166">
        <v>18630646</v>
      </c>
      <c r="J38" s="166">
        <v>0</v>
      </c>
      <c r="K38" s="166">
        <v>0</v>
      </c>
      <c r="L38" s="166">
        <v>405267</v>
      </c>
      <c r="M38" s="166">
        <v>185601391</v>
      </c>
    </row>
  </sheetData>
  <mergeCells count="10">
    <mergeCell ref="B24:B26"/>
    <mergeCell ref="C24:C25"/>
    <mergeCell ref="D24:F24"/>
    <mergeCell ref="G24:L24"/>
    <mergeCell ref="M24:M25"/>
    <mergeCell ref="B3:B5"/>
    <mergeCell ref="C3:C4"/>
    <mergeCell ref="D3:F3"/>
    <mergeCell ref="G3:L3"/>
    <mergeCell ref="M3:M4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35"/>
  <sheetViews>
    <sheetView showGridLines="0" tabSelected="1" zoomScaleNormal="100" workbookViewId="0">
      <selection activeCell="G27" sqref="G27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163" customWidth="1"/>
    <col min="6" max="6" width="15.1796875" style="163" customWidth="1"/>
    <col min="7" max="7" width="15.1796875" style="163" bestFit="1" customWidth="1"/>
    <col min="8" max="8" width="15.453125" style="163" customWidth="1"/>
    <col min="9" max="9" width="14.54296875" style="163" customWidth="1"/>
    <col min="10" max="10" width="41.7265625" style="163" customWidth="1"/>
    <col min="11" max="11" width="23.54296875" style="163" customWidth="1"/>
    <col min="12" max="12" width="19" style="163" bestFit="1" customWidth="1"/>
    <col min="13" max="13" width="11.453125" style="163"/>
    <col min="14" max="14" width="13.26953125" style="163" bestFit="1" customWidth="1"/>
    <col min="15" max="15" width="12" style="163" customWidth="1" outlineLevel="1"/>
    <col min="16" max="17" width="14" style="163" bestFit="1" customWidth="1"/>
    <col min="18" max="18" width="11.453125" style="163"/>
    <col min="19" max="16384" width="11.453125" style="22"/>
  </cols>
  <sheetData>
    <row r="1" spans="2:18" ht="18.5">
      <c r="B1" s="74" t="s">
        <v>251</v>
      </c>
      <c r="C1" s="103"/>
      <c r="D1" s="103"/>
    </row>
    <row r="2" spans="2:18" ht="6" customHeight="1"/>
    <row r="3" spans="2:18" s="25" customFormat="1" ht="12.75" customHeight="1">
      <c r="B3" s="235" t="s">
        <v>110</v>
      </c>
      <c r="C3" s="238" t="s">
        <v>136</v>
      </c>
      <c r="D3" s="239"/>
      <c r="E3" s="239"/>
      <c r="F3" s="240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2:18" s="25" customFormat="1">
      <c r="B4" s="236"/>
      <c r="C4" s="52" t="s">
        <v>273</v>
      </c>
      <c r="D4" s="52" t="s">
        <v>258</v>
      </c>
      <c r="E4" s="52" t="s">
        <v>334</v>
      </c>
      <c r="F4" s="52" t="s">
        <v>335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2:18" s="25" customFormat="1">
      <c r="B5" s="236"/>
      <c r="C5" s="55">
        <v>45565</v>
      </c>
      <c r="D5" s="55">
        <v>45199</v>
      </c>
      <c r="E5" s="55">
        <v>45565</v>
      </c>
      <c r="F5" s="55">
        <v>45199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25" customFormat="1">
      <c r="B6" s="237"/>
      <c r="C6" s="31" t="s">
        <v>30</v>
      </c>
      <c r="D6" s="31" t="s">
        <v>30</v>
      </c>
      <c r="E6" s="31" t="s">
        <v>30</v>
      </c>
      <c r="F6" s="31" t="s">
        <v>30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7" spans="2:18">
      <c r="B7" s="104" t="s">
        <v>156</v>
      </c>
      <c r="C7" s="106">
        <v>8216537578</v>
      </c>
      <c r="D7" s="106">
        <v>7713554127</v>
      </c>
      <c r="E7" s="106">
        <v>2662799148</v>
      </c>
      <c r="F7" s="106">
        <v>2680972209</v>
      </c>
    </row>
    <row r="8" spans="2:18">
      <c r="B8" s="104" t="s">
        <v>92</v>
      </c>
      <c r="C8" s="106">
        <v>76633035</v>
      </c>
      <c r="D8" s="106">
        <v>72854865</v>
      </c>
      <c r="E8" s="106">
        <v>23876132</v>
      </c>
      <c r="F8" s="106">
        <v>22463150</v>
      </c>
    </row>
    <row r="9" spans="2:18">
      <c r="B9" s="104" t="s">
        <v>66</v>
      </c>
      <c r="C9" s="106">
        <v>2582162706</v>
      </c>
      <c r="D9" s="106">
        <v>2336514831</v>
      </c>
      <c r="E9" s="106">
        <v>854956824</v>
      </c>
      <c r="F9" s="106">
        <v>839881091</v>
      </c>
    </row>
    <row r="10" spans="2:18">
      <c r="B10" s="104" t="s">
        <v>19</v>
      </c>
      <c r="C10" s="106">
        <v>126356614</v>
      </c>
      <c r="D10" s="106">
        <v>115521400</v>
      </c>
      <c r="E10" s="106">
        <v>41997199</v>
      </c>
      <c r="F10" s="106">
        <v>42628306</v>
      </c>
    </row>
    <row r="11" spans="2:18">
      <c r="B11" s="102" t="s">
        <v>20</v>
      </c>
      <c r="C11" s="107">
        <f>+SUM(C7:C10)</f>
        <v>11001689933</v>
      </c>
      <c r="D11" s="107">
        <f t="shared" ref="D11:F11" si="0">+SUM(D7:D10)</f>
        <v>10238445223</v>
      </c>
      <c r="E11" s="107">
        <f t="shared" si="0"/>
        <v>3583629303</v>
      </c>
      <c r="F11" s="107">
        <f t="shared" si="0"/>
        <v>3585944756</v>
      </c>
    </row>
    <row r="12" spans="2:18" ht="13.5" customHeight="1">
      <c r="C12" s="163"/>
      <c r="D12" s="163"/>
    </row>
    <row r="13" spans="2:18">
      <c r="C13" s="48"/>
      <c r="D13" s="48"/>
    </row>
    <row r="14" spans="2:18" ht="6" customHeight="1"/>
    <row r="15" spans="2:18" s="25" customFormat="1" ht="12.75" customHeight="1">
      <c r="B15" s="235" t="s">
        <v>50</v>
      </c>
      <c r="C15" s="238" t="s">
        <v>136</v>
      </c>
      <c r="D15" s="239"/>
      <c r="E15" s="239"/>
      <c r="F15" s="240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2:18" s="25" customFormat="1">
      <c r="B16" s="236"/>
      <c r="C16" s="52" t="s">
        <v>273</v>
      </c>
      <c r="D16" s="52" t="s">
        <v>258</v>
      </c>
      <c r="E16" s="52" t="s">
        <v>334</v>
      </c>
      <c r="F16" s="52" t="s">
        <v>335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2:18" s="25" customFormat="1">
      <c r="B17" s="236"/>
      <c r="C17" s="55">
        <v>45565</v>
      </c>
      <c r="D17" s="55">
        <v>45199</v>
      </c>
      <c r="E17" s="55">
        <v>45565</v>
      </c>
      <c r="F17" s="55">
        <v>45199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2:18" s="25" customFormat="1">
      <c r="B18" s="237"/>
      <c r="C18" s="31" t="s">
        <v>30</v>
      </c>
      <c r="D18" s="31" t="s">
        <v>30</v>
      </c>
      <c r="E18" s="31" t="s">
        <v>30</v>
      </c>
      <c r="F18" s="31" t="s">
        <v>30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</row>
    <row r="19" spans="2:18">
      <c r="B19" s="104" t="s">
        <v>5</v>
      </c>
      <c r="C19" s="106">
        <v>7590865086</v>
      </c>
      <c r="D19" s="106">
        <v>7077457608</v>
      </c>
      <c r="E19" s="106">
        <v>2521236400</v>
      </c>
      <c r="F19" s="106">
        <v>2383320954</v>
      </c>
    </row>
    <row r="20" spans="2:18">
      <c r="B20" s="104" t="s">
        <v>93</v>
      </c>
      <c r="C20" s="106">
        <v>476797502</v>
      </c>
      <c r="D20" s="106">
        <v>450617214</v>
      </c>
      <c r="E20" s="106">
        <v>166391934</v>
      </c>
      <c r="F20" s="106">
        <v>148200598</v>
      </c>
    </row>
    <row r="21" spans="2:18">
      <c r="B21" s="104" t="s">
        <v>102</v>
      </c>
      <c r="C21" s="106">
        <v>1530729411</v>
      </c>
      <c r="D21" s="106">
        <v>1386758301</v>
      </c>
      <c r="E21" s="106">
        <v>521803842</v>
      </c>
      <c r="F21" s="106">
        <v>486408677</v>
      </c>
    </row>
    <row r="22" spans="2:18">
      <c r="B22" s="104" t="s">
        <v>53</v>
      </c>
      <c r="C22" s="106">
        <v>355460080</v>
      </c>
      <c r="D22" s="106">
        <v>326733014</v>
      </c>
      <c r="E22" s="106">
        <v>121555556</v>
      </c>
      <c r="F22" s="106">
        <v>110700177</v>
      </c>
    </row>
    <row r="23" spans="2:18">
      <c r="B23" s="104" t="s">
        <v>92</v>
      </c>
      <c r="C23" s="106">
        <v>76633035</v>
      </c>
      <c r="D23" s="106">
        <v>72854865</v>
      </c>
      <c r="E23" s="106">
        <v>23876132</v>
      </c>
      <c r="F23" s="106">
        <v>22463150</v>
      </c>
    </row>
    <row r="24" spans="2:18">
      <c r="B24" s="104" t="s">
        <v>19</v>
      </c>
      <c r="C24" s="106">
        <v>126356614</v>
      </c>
      <c r="D24" s="106">
        <v>115521400</v>
      </c>
      <c r="E24" s="106">
        <v>41997199</v>
      </c>
      <c r="F24" s="106">
        <v>42628306</v>
      </c>
    </row>
    <row r="25" spans="2:18">
      <c r="B25" s="104" t="s">
        <v>94</v>
      </c>
      <c r="C25" s="106">
        <v>72563316</v>
      </c>
      <c r="D25" s="106">
        <v>66091765</v>
      </c>
      <c r="E25" s="106">
        <v>24861457</v>
      </c>
      <c r="F25" s="106">
        <v>22974843</v>
      </c>
    </row>
    <row r="26" spans="2:18">
      <c r="B26" s="104" t="s">
        <v>95</v>
      </c>
      <c r="C26" s="106">
        <v>71955750</v>
      </c>
      <c r="D26" s="106">
        <v>62840535</v>
      </c>
      <c r="E26" s="106">
        <v>26346606</v>
      </c>
      <c r="F26" s="106">
        <v>21987554</v>
      </c>
    </row>
    <row r="27" spans="2:18">
      <c r="B27" s="104" t="s">
        <v>96</v>
      </c>
      <c r="C27" s="106">
        <v>94270149</v>
      </c>
      <c r="D27" s="106">
        <v>82666628</v>
      </c>
      <c r="E27" s="106">
        <v>31361121</v>
      </c>
      <c r="F27" s="106">
        <v>27188123</v>
      </c>
    </row>
    <row r="28" spans="2:18">
      <c r="B28" s="104" t="s">
        <v>97</v>
      </c>
      <c r="C28" s="106">
        <v>137990596</v>
      </c>
      <c r="D28" s="106">
        <v>129133915</v>
      </c>
      <c r="E28" s="106">
        <v>46451114</v>
      </c>
      <c r="F28" s="106">
        <v>43267688</v>
      </c>
    </row>
    <row r="29" spans="2:18">
      <c r="B29" s="104" t="s">
        <v>98</v>
      </c>
      <c r="C29" s="106">
        <v>1849839</v>
      </c>
      <c r="D29" s="106">
        <v>1718426</v>
      </c>
      <c r="E29" s="106">
        <v>583191</v>
      </c>
      <c r="F29" s="106">
        <v>617186</v>
      </c>
    </row>
    <row r="30" spans="2:18">
      <c r="B30" s="104" t="s">
        <v>99</v>
      </c>
      <c r="C30" s="106">
        <v>146726942</v>
      </c>
      <c r="D30" s="106">
        <v>130488469</v>
      </c>
      <c r="E30" s="106">
        <v>48729892</v>
      </c>
      <c r="F30" s="106">
        <v>44420047</v>
      </c>
    </row>
    <row r="31" spans="2:18">
      <c r="B31" s="104" t="s">
        <v>119</v>
      </c>
      <c r="C31" s="106">
        <v>80429867</v>
      </c>
      <c r="D31" s="106">
        <v>73012548</v>
      </c>
      <c r="E31" s="106">
        <v>29040013</v>
      </c>
      <c r="F31" s="106">
        <v>25459626</v>
      </c>
    </row>
    <row r="32" spans="2:18">
      <c r="B32" s="104" t="s">
        <v>120</v>
      </c>
      <c r="C32" s="106">
        <v>34100531</v>
      </c>
      <c r="D32" s="106">
        <v>20265515</v>
      </c>
      <c r="E32" s="106">
        <v>5690720</v>
      </c>
      <c r="F32" s="106">
        <v>4797515</v>
      </c>
    </row>
    <row r="33" spans="2:18">
      <c r="B33" s="104" t="s">
        <v>138</v>
      </c>
      <c r="C33" s="106">
        <v>488255407</v>
      </c>
      <c r="D33" s="106">
        <v>738355817</v>
      </c>
      <c r="E33" s="106">
        <v>188868429</v>
      </c>
      <c r="F33" s="106">
        <v>460469629</v>
      </c>
    </row>
    <row r="34" spans="2:18" ht="12.75" customHeight="1">
      <c r="B34" s="104" t="s">
        <v>139</v>
      </c>
      <c r="C34" s="106">
        <v>-283294192</v>
      </c>
      <c r="D34" s="106">
        <v>-496070797</v>
      </c>
      <c r="E34" s="106">
        <v>-215164303</v>
      </c>
      <c r="F34" s="106">
        <v>-258959317</v>
      </c>
    </row>
    <row r="35" spans="2:18">
      <c r="B35" s="102" t="s">
        <v>20</v>
      </c>
      <c r="C35" s="107">
        <f>+SUM(C19:C34)</f>
        <v>11001689933</v>
      </c>
      <c r="D35" s="107">
        <f t="shared" ref="D35:F35" si="1">+SUM(D19:D34)</f>
        <v>10238445223</v>
      </c>
      <c r="E35" s="107">
        <f t="shared" si="1"/>
        <v>3583629303</v>
      </c>
      <c r="F35" s="107">
        <f t="shared" si="1"/>
        <v>3585944756</v>
      </c>
    </row>
    <row r="36" spans="2:18" ht="16" customHeight="1">
      <c r="C36" s="163"/>
      <c r="D36" s="163"/>
    </row>
    <row r="37" spans="2:18" s="25" customFormat="1" ht="16.5" customHeight="1">
      <c r="B37" s="235" t="s">
        <v>102</v>
      </c>
      <c r="C37" s="238" t="s">
        <v>136</v>
      </c>
      <c r="D37" s="239"/>
      <c r="E37" s="239"/>
      <c r="F37" s="240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</row>
    <row r="38" spans="2:18" s="25" customFormat="1">
      <c r="B38" s="236"/>
      <c r="C38" s="52" t="s">
        <v>273</v>
      </c>
      <c r="D38" s="52" t="s">
        <v>258</v>
      </c>
      <c r="E38" s="52" t="s">
        <v>334</v>
      </c>
      <c r="F38" s="52" t="s">
        <v>335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</row>
    <row r="39" spans="2:18" s="25" customFormat="1">
      <c r="B39" s="236"/>
      <c r="C39" s="55">
        <v>45565</v>
      </c>
      <c r="D39" s="55">
        <v>45199</v>
      </c>
      <c r="E39" s="55">
        <v>45565</v>
      </c>
      <c r="F39" s="55">
        <v>45199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</row>
    <row r="40" spans="2:18" s="25" customFormat="1">
      <c r="B40" s="237"/>
      <c r="C40" s="31" t="s">
        <v>30</v>
      </c>
      <c r="D40" s="31" t="s">
        <v>30</v>
      </c>
      <c r="E40" s="31" t="s">
        <v>30</v>
      </c>
      <c r="F40" s="31" t="s">
        <v>30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</row>
    <row r="41" spans="2:18">
      <c r="B41" s="104" t="s">
        <v>73</v>
      </c>
      <c r="C41" s="106">
        <v>1249808994</v>
      </c>
      <c r="D41" s="106">
        <v>1142812673</v>
      </c>
      <c r="E41" s="106">
        <v>429410508</v>
      </c>
      <c r="F41" s="106">
        <v>400407480</v>
      </c>
    </row>
    <row r="42" spans="2:18">
      <c r="B42" s="104" t="s">
        <v>69</v>
      </c>
      <c r="C42" s="106">
        <v>253842357</v>
      </c>
      <c r="D42" s="106">
        <v>218951278</v>
      </c>
      <c r="E42" s="106">
        <v>84204493</v>
      </c>
      <c r="F42" s="106">
        <v>76631276</v>
      </c>
    </row>
    <row r="43" spans="2:18">
      <c r="B43" s="104" t="s">
        <v>70</v>
      </c>
      <c r="C43" s="106">
        <v>27078060</v>
      </c>
      <c r="D43" s="106">
        <v>24994350</v>
      </c>
      <c r="E43" s="106">
        <v>8188841</v>
      </c>
      <c r="F43" s="106">
        <v>9369921</v>
      </c>
    </row>
    <row r="44" spans="2:18">
      <c r="B44" s="102" t="s">
        <v>20</v>
      </c>
      <c r="C44" s="107">
        <f>+SUM(C41:C43)</f>
        <v>1530729411</v>
      </c>
      <c r="D44" s="107">
        <f t="shared" ref="D44:F44" si="2">+SUM(D41:D43)</f>
        <v>1386758301</v>
      </c>
      <c r="E44" s="107">
        <f t="shared" si="2"/>
        <v>521803842</v>
      </c>
      <c r="F44" s="107">
        <f t="shared" si="2"/>
        <v>486408677</v>
      </c>
    </row>
    <row r="45" spans="2:18" ht="18.5" customHeight="1">
      <c r="C45" s="163"/>
      <c r="D45" s="163"/>
    </row>
    <row r="46" spans="2:18" s="25" customFormat="1" ht="12.75" customHeight="1">
      <c r="B46" s="235" t="s">
        <v>53</v>
      </c>
      <c r="C46" s="238" t="s">
        <v>136</v>
      </c>
      <c r="D46" s="239"/>
      <c r="E46" s="239"/>
      <c r="F46" s="240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2:18" s="25" customFormat="1">
      <c r="B47" s="236"/>
      <c r="C47" s="52" t="s">
        <v>273</v>
      </c>
      <c r="D47" s="52" t="s">
        <v>258</v>
      </c>
      <c r="E47" s="52" t="s">
        <v>334</v>
      </c>
      <c r="F47" s="52" t="s">
        <v>335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</row>
    <row r="48" spans="2:18" s="25" customFormat="1">
      <c r="B48" s="236"/>
      <c r="C48" s="55">
        <v>45565</v>
      </c>
      <c r="D48" s="55">
        <v>45199</v>
      </c>
      <c r="E48" s="55">
        <v>45565</v>
      </c>
      <c r="F48" s="55">
        <v>45199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</row>
    <row r="49" spans="2:18" s="25" customFormat="1">
      <c r="B49" s="237"/>
      <c r="C49" s="31" t="s">
        <v>30</v>
      </c>
      <c r="D49" s="31" t="s">
        <v>30</v>
      </c>
      <c r="E49" s="31" t="s">
        <v>30</v>
      </c>
      <c r="F49" s="31" t="s">
        <v>30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</row>
    <row r="50" spans="2:18">
      <c r="B50" s="104" t="s">
        <v>51</v>
      </c>
      <c r="C50" s="106">
        <v>318771857</v>
      </c>
      <c r="D50" s="106">
        <v>298472386</v>
      </c>
      <c r="E50" s="106">
        <v>108394291</v>
      </c>
      <c r="F50" s="106">
        <v>99374432</v>
      </c>
    </row>
    <row r="51" spans="2:18">
      <c r="B51" s="104" t="s">
        <v>52</v>
      </c>
      <c r="C51" s="106">
        <v>36688223</v>
      </c>
      <c r="D51" s="106">
        <v>28260628</v>
      </c>
      <c r="E51" s="106">
        <v>13161265</v>
      </c>
      <c r="F51" s="106">
        <v>11325745</v>
      </c>
    </row>
    <row r="52" spans="2:18" ht="12.5" customHeight="1">
      <c r="B52" s="102" t="s">
        <v>20</v>
      </c>
      <c r="C52" s="107">
        <f>+SUM(C50:C51)</f>
        <v>355460080</v>
      </c>
      <c r="D52" s="107">
        <f t="shared" ref="D52:F52" si="3">+SUM(D50:D51)</f>
        <v>326733014</v>
      </c>
      <c r="E52" s="107">
        <f t="shared" si="3"/>
        <v>121555556</v>
      </c>
      <c r="F52" s="107">
        <f t="shared" si="3"/>
        <v>110700177</v>
      </c>
    </row>
    <row r="53" spans="2:18" ht="18.5" customHeight="1">
      <c r="C53" s="163"/>
      <c r="D53" s="163"/>
    </row>
    <row r="54" spans="2:18" s="25" customFormat="1" ht="12.75" customHeight="1">
      <c r="B54" s="235" t="s">
        <v>54</v>
      </c>
      <c r="C54" s="238" t="s">
        <v>136</v>
      </c>
      <c r="D54" s="239"/>
      <c r="E54" s="239"/>
      <c r="F54" s="240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</row>
    <row r="55" spans="2:18" s="25" customFormat="1">
      <c r="B55" s="236"/>
      <c r="C55" s="52" t="s">
        <v>273</v>
      </c>
      <c r="D55" s="52" t="s">
        <v>258</v>
      </c>
      <c r="E55" s="52" t="s">
        <v>334</v>
      </c>
      <c r="F55" s="52" t="s">
        <v>335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</row>
    <row r="56" spans="2:18" s="25" customFormat="1">
      <c r="B56" s="236"/>
      <c r="C56" s="55">
        <v>45565</v>
      </c>
      <c r="D56" s="55">
        <v>45199</v>
      </c>
      <c r="E56" s="55">
        <v>45565</v>
      </c>
      <c r="F56" s="55">
        <v>45199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</row>
    <row r="57" spans="2:18" s="25" customFormat="1">
      <c r="B57" s="237"/>
      <c r="C57" s="31" t="s">
        <v>30</v>
      </c>
      <c r="D57" s="31" t="s">
        <v>30</v>
      </c>
      <c r="E57" s="31" t="s">
        <v>30</v>
      </c>
      <c r="F57" s="31" t="s">
        <v>30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</row>
    <row r="58" spans="2:18" ht="12.75" customHeight="1">
      <c r="B58" s="104" t="s">
        <v>133</v>
      </c>
      <c r="C58" s="106">
        <v>58269607</v>
      </c>
      <c r="D58" s="106">
        <v>63292793</v>
      </c>
      <c r="E58" s="106">
        <v>15259364</v>
      </c>
      <c r="F58" s="106">
        <v>21987666</v>
      </c>
    </row>
    <row r="59" spans="2:18" ht="26">
      <c r="B59" s="105" t="s">
        <v>150</v>
      </c>
      <c r="C59" s="106">
        <v>-40057558</v>
      </c>
      <c r="D59" s="106">
        <v>-57842201</v>
      </c>
      <c r="E59" s="106">
        <v>-9807829</v>
      </c>
      <c r="F59" s="106">
        <v>-25263102</v>
      </c>
    </row>
    <row r="60" spans="2:18">
      <c r="B60" s="102" t="s">
        <v>55</v>
      </c>
      <c r="C60" s="107">
        <v>18212049</v>
      </c>
      <c r="D60" s="107">
        <v>5450592</v>
      </c>
      <c r="E60" s="107">
        <v>5451535</v>
      </c>
      <c r="F60" s="107">
        <v>-3275436</v>
      </c>
    </row>
    <row r="61" spans="2:18">
      <c r="B61" s="104" t="s">
        <v>127</v>
      </c>
      <c r="C61" s="106">
        <v>-61147099.401999995</v>
      </c>
      <c r="D61" s="106">
        <v>-76780360.784999996</v>
      </c>
      <c r="E61" s="106">
        <v>-18575147.222999997</v>
      </c>
      <c r="F61" s="106">
        <v>-29507713.784999996</v>
      </c>
    </row>
    <row r="62" spans="2:18">
      <c r="B62" s="104" t="s">
        <v>45</v>
      </c>
      <c r="C62" s="106">
        <v>-103594630</v>
      </c>
      <c r="D62" s="106">
        <v>-87509213</v>
      </c>
      <c r="E62" s="106">
        <v>-37123085</v>
      </c>
      <c r="F62" s="106">
        <v>-30038070</v>
      </c>
    </row>
    <row r="63" spans="2:18" ht="12.75" customHeight="1">
      <c r="B63" s="104" t="s">
        <v>142</v>
      </c>
      <c r="C63" s="106">
        <v>-63904504</v>
      </c>
      <c r="D63" s="106">
        <v>-50367240</v>
      </c>
      <c r="E63" s="106">
        <v>-21060829</v>
      </c>
      <c r="F63" s="106">
        <v>-18227149</v>
      </c>
    </row>
    <row r="64" spans="2:18" ht="12.75" customHeight="1">
      <c r="B64" s="104" t="s">
        <v>225</v>
      </c>
      <c r="C64" s="106">
        <v>-100522765.59799999</v>
      </c>
      <c r="D64" s="106">
        <v>-100720085.215</v>
      </c>
      <c r="E64" s="106">
        <v>-29353246.77699998</v>
      </c>
      <c r="F64" s="106">
        <v>-36960505.215000004</v>
      </c>
    </row>
    <row r="65" spans="2:18">
      <c r="B65" s="104" t="s">
        <v>271</v>
      </c>
      <c r="C65" s="106">
        <v>-45188</v>
      </c>
      <c r="D65" s="106">
        <v>-1267484</v>
      </c>
      <c r="E65" s="106">
        <v>1928449</v>
      </c>
      <c r="F65" s="106">
        <v>6809965</v>
      </c>
    </row>
    <row r="66" spans="2:18" ht="25.5" customHeight="1">
      <c r="B66" s="105" t="s">
        <v>150</v>
      </c>
      <c r="C66" s="106">
        <v>38139286</v>
      </c>
      <c r="D66" s="106">
        <v>94069240</v>
      </c>
      <c r="E66" s="106">
        <v>30262586</v>
      </c>
      <c r="F66" s="106">
        <v>47977918</v>
      </c>
    </row>
    <row r="67" spans="2:18">
      <c r="B67" s="102" t="s">
        <v>56</v>
      </c>
      <c r="C67" s="107">
        <v>-291074901</v>
      </c>
      <c r="D67" s="107">
        <v>-222575143</v>
      </c>
      <c r="E67" s="107">
        <v>-73921272.99999997</v>
      </c>
      <c r="F67" s="107">
        <v>-59945555</v>
      </c>
    </row>
    <row r="68" spans="2:18">
      <c r="B68" s="104" t="s">
        <v>135</v>
      </c>
      <c r="C68" s="106">
        <v>-40922271</v>
      </c>
      <c r="D68" s="106">
        <v>-40114616</v>
      </c>
      <c r="E68" s="106">
        <v>-12443731</v>
      </c>
      <c r="F68" s="106">
        <v>-3986460</v>
      </c>
    </row>
    <row r="69" spans="2:18">
      <c r="B69" s="104" t="s">
        <v>132</v>
      </c>
      <c r="C69" s="106">
        <v>-1333783</v>
      </c>
      <c r="D69" s="106">
        <v>-1523801</v>
      </c>
      <c r="E69" s="106">
        <v>-407572</v>
      </c>
      <c r="F69" s="106">
        <v>-362067</v>
      </c>
    </row>
    <row r="70" spans="2:18" ht="26">
      <c r="B70" s="105" t="s">
        <v>150</v>
      </c>
      <c r="C70" s="106">
        <v>-52422468</v>
      </c>
      <c r="D70" s="106">
        <v>-3759494</v>
      </c>
      <c r="E70" s="106">
        <v>-45564660</v>
      </c>
      <c r="F70" s="106">
        <v>-17442949</v>
      </c>
    </row>
    <row r="71" spans="2:18">
      <c r="B71" s="102" t="s">
        <v>363</v>
      </c>
      <c r="C71" s="107">
        <v>-94678522</v>
      </c>
      <c r="D71" s="107">
        <v>-45397911</v>
      </c>
      <c r="E71" s="107">
        <v>-58415963</v>
      </c>
      <c r="F71" s="107">
        <v>-21791476</v>
      </c>
    </row>
    <row r="72" spans="2:18">
      <c r="B72" s="104" t="s">
        <v>362</v>
      </c>
      <c r="C72" s="106">
        <v>-28877356.620999992</v>
      </c>
      <c r="D72" s="106">
        <v>-94874314.760999992</v>
      </c>
      <c r="E72" s="106">
        <v>68615629.351000011</v>
      </c>
      <c r="F72" s="106">
        <v>-120430316.98099999</v>
      </c>
    </row>
    <row r="73" spans="2:18">
      <c r="B73" s="104" t="s">
        <v>271</v>
      </c>
      <c r="C73" s="106">
        <v>23376373</v>
      </c>
      <c r="D73" s="106">
        <v>35457763</v>
      </c>
      <c r="E73" s="106">
        <v>-36510947</v>
      </c>
      <c r="F73" s="106">
        <v>85043201</v>
      </c>
    </row>
    <row r="74" spans="2:18" ht="26">
      <c r="B74" s="105" t="s">
        <v>150</v>
      </c>
      <c r="C74" s="106">
        <v>-1753267</v>
      </c>
      <c r="D74" s="106">
        <v>-980456</v>
      </c>
      <c r="E74" s="106">
        <v>-434474</v>
      </c>
      <c r="F74" s="106">
        <v>-632058</v>
      </c>
    </row>
    <row r="75" spans="2:18">
      <c r="B75" s="102" t="s">
        <v>74</v>
      </c>
      <c r="C75" s="107">
        <v>-7254250.6209999919</v>
      </c>
      <c r="D75" s="107">
        <v>-60397007.760999992</v>
      </c>
      <c r="E75" s="107">
        <v>31670208.351000011</v>
      </c>
      <c r="F75" s="107">
        <v>-36019173.980999991</v>
      </c>
    </row>
    <row r="76" spans="2:18">
      <c r="B76" s="102" t="s">
        <v>39</v>
      </c>
      <c r="C76" s="107">
        <v>-374795624.62099999</v>
      </c>
      <c r="D76" s="107">
        <v>-322919469.76099998</v>
      </c>
      <c r="E76" s="107">
        <v>-95215492.648999959</v>
      </c>
      <c r="F76" s="107">
        <v>-121031640.98099999</v>
      </c>
    </row>
    <row r="77" spans="2:18" ht="18.5" customHeight="1">
      <c r="C77" s="163"/>
      <c r="D77" s="163"/>
    </row>
    <row r="78" spans="2:18" s="25" customFormat="1" ht="12.75" customHeight="1">
      <c r="B78" s="235" t="s">
        <v>35</v>
      </c>
      <c r="C78" s="238" t="s">
        <v>136</v>
      </c>
      <c r="D78" s="239"/>
      <c r="E78" s="239"/>
      <c r="F78" s="240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</row>
    <row r="79" spans="2:18" s="25" customFormat="1">
      <c r="B79" s="236"/>
      <c r="C79" s="52" t="s">
        <v>273</v>
      </c>
      <c r="D79" s="52" t="s">
        <v>258</v>
      </c>
      <c r="E79" s="52" t="s">
        <v>334</v>
      </c>
      <c r="F79" s="52" t="s">
        <v>335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</row>
    <row r="80" spans="2:18" s="25" customFormat="1">
      <c r="B80" s="236"/>
      <c r="C80" s="55">
        <v>45565</v>
      </c>
      <c r="D80" s="55">
        <v>45199</v>
      </c>
      <c r="E80" s="55">
        <v>45565</v>
      </c>
      <c r="F80" s="55">
        <v>45199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</row>
    <row r="81" spans="2:18" s="25" customFormat="1">
      <c r="B81" s="237"/>
      <c r="C81" s="31" t="s">
        <v>30</v>
      </c>
      <c r="D81" s="31" t="s">
        <v>30</v>
      </c>
      <c r="E81" s="31" t="s">
        <v>30</v>
      </c>
      <c r="F81" s="31" t="s">
        <v>30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</row>
    <row r="82" spans="2:18">
      <c r="B82" s="104" t="s">
        <v>255</v>
      </c>
      <c r="C82" s="106">
        <v>2171720</v>
      </c>
      <c r="D82" s="106">
        <v>1126434</v>
      </c>
      <c r="E82" s="106">
        <v>722602</v>
      </c>
      <c r="F82" s="106">
        <v>1126434</v>
      </c>
    </row>
    <row r="83" spans="2:18" ht="12.75" customHeight="1">
      <c r="B83" s="104" t="s">
        <v>256</v>
      </c>
      <c r="C83" s="106">
        <v>-16575669</v>
      </c>
      <c r="D83" s="106">
        <v>-13151887</v>
      </c>
      <c r="E83" s="106">
        <v>5172388</v>
      </c>
      <c r="F83" s="106">
        <v>-17494738</v>
      </c>
    </row>
    <row r="84" spans="2:18" ht="12.75" customHeight="1">
      <c r="B84" s="104" t="s">
        <v>257</v>
      </c>
      <c r="C84" s="106">
        <v>7862413</v>
      </c>
      <c r="D84" s="106">
        <v>2436428</v>
      </c>
      <c r="E84" s="106">
        <v>5114120</v>
      </c>
      <c r="F84" s="106">
        <v>225237</v>
      </c>
    </row>
    <row r="85" spans="2:18">
      <c r="B85" s="104" t="s">
        <v>154</v>
      </c>
      <c r="C85" s="106">
        <v>3326200</v>
      </c>
      <c r="D85" s="106">
        <v>-1452623</v>
      </c>
      <c r="E85" s="106">
        <v>3010548</v>
      </c>
      <c r="F85" s="106">
        <v>-3298079</v>
      </c>
    </row>
    <row r="86" spans="2:18">
      <c r="B86" s="104" t="s">
        <v>131</v>
      </c>
      <c r="C86" s="106">
        <v>-3576386</v>
      </c>
      <c r="D86" s="106">
        <v>-4223594</v>
      </c>
      <c r="E86" s="106">
        <v>-3504103</v>
      </c>
      <c r="F86" s="106">
        <v>2565</v>
      </c>
    </row>
    <row r="87" spans="2:18">
      <c r="B87" s="105" t="s">
        <v>42</v>
      </c>
      <c r="C87" s="106">
        <v>6121069</v>
      </c>
      <c r="D87" s="106">
        <v>3732761</v>
      </c>
      <c r="E87" s="106">
        <v>3760707</v>
      </c>
      <c r="F87" s="106">
        <v>1581752</v>
      </c>
    </row>
    <row r="88" spans="2:18" ht="12.75" customHeight="1">
      <c r="B88" s="104" t="s">
        <v>265</v>
      </c>
      <c r="C88" s="106">
        <v>15852915</v>
      </c>
      <c r="D88" s="106">
        <v>6645072</v>
      </c>
      <c r="E88" s="106">
        <v>1123092</v>
      </c>
      <c r="F88" s="106">
        <v>2341814</v>
      </c>
    </row>
    <row r="89" spans="2:18">
      <c r="B89" s="102" t="s">
        <v>20</v>
      </c>
      <c r="C89" s="107">
        <f>+SUM(C82:C88)</f>
        <v>15182262</v>
      </c>
      <c r="D89" s="107">
        <f>+SUM(D82:D88)</f>
        <v>-4887409</v>
      </c>
      <c r="E89" s="107">
        <f>+SUM(E82:E88)</f>
        <v>15399354</v>
      </c>
      <c r="F89" s="107">
        <f>+SUM(F82:F88)</f>
        <v>-15515015</v>
      </c>
    </row>
    <row r="90" spans="2:18" ht="16.5" customHeight="1">
      <c r="C90" s="163"/>
      <c r="D90" s="163"/>
    </row>
    <row r="91" spans="2:18" s="25" customFormat="1" ht="12.75" customHeight="1">
      <c r="B91" s="235" t="s">
        <v>3</v>
      </c>
      <c r="C91" s="238" t="s">
        <v>136</v>
      </c>
      <c r="D91" s="239"/>
      <c r="E91" s="239"/>
      <c r="F91" s="240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</row>
    <row r="92" spans="2:18" s="25" customFormat="1">
      <c r="B92" s="236"/>
      <c r="C92" s="52" t="s">
        <v>273</v>
      </c>
      <c r="D92" s="52" t="s">
        <v>258</v>
      </c>
      <c r="E92" s="52" t="s">
        <v>334</v>
      </c>
      <c r="F92" s="52" t="s">
        <v>335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</row>
    <row r="93" spans="2:18" s="25" customFormat="1">
      <c r="B93" s="236"/>
      <c r="C93" s="55">
        <v>45565</v>
      </c>
      <c r="D93" s="55">
        <v>45199</v>
      </c>
      <c r="E93" s="55">
        <v>45565</v>
      </c>
      <c r="F93" s="55">
        <v>45199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</row>
    <row r="94" spans="2:18" s="25" customFormat="1">
      <c r="B94" s="237"/>
      <c r="C94" s="31" t="s">
        <v>30</v>
      </c>
      <c r="D94" s="31" t="s">
        <v>30</v>
      </c>
      <c r="E94" s="31" t="s">
        <v>30</v>
      </c>
      <c r="F94" s="31" t="s">
        <v>30</v>
      </c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</row>
    <row r="95" spans="2:18">
      <c r="B95" s="104" t="s">
        <v>137</v>
      </c>
      <c r="C95" s="121">
        <v>2047279</v>
      </c>
      <c r="D95" s="121">
        <v>2428681</v>
      </c>
      <c r="E95" s="121">
        <v>685663</v>
      </c>
      <c r="F95" s="121">
        <v>963136</v>
      </c>
    </row>
    <row r="96" spans="2:18">
      <c r="B96" s="104" t="s">
        <v>4</v>
      </c>
      <c r="C96" s="121">
        <v>16033958</v>
      </c>
      <c r="D96" s="121">
        <v>15534554</v>
      </c>
      <c r="E96" s="121">
        <v>4734541</v>
      </c>
      <c r="F96" s="121">
        <v>4934996</v>
      </c>
    </row>
    <row r="97" spans="1:6">
      <c r="B97" s="104" t="s">
        <v>2</v>
      </c>
      <c r="C97" s="121">
        <v>64519345</v>
      </c>
      <c r="D97" s="121">
        <v>9690222</v>
      </c>
      <c r="E97" s="121">
        <v>9068589</v>
      </c>
      <c r="F97" s="121">
        <v>18273684</v>
      </c>
    </row>
    <row r="98" spans="1:6" ht="26">
      <c r="B98" s="105" t="s">
        <v>150</v>
      </c>
      <c r="C98" s="121">
        <v>-68760</v>
      </c>
      <c r="D98" s="121">
        <v>-146063</v>
      </c>
      <c r="E98" s="121">
        <v>-46607</v>
      </c>
      <c r="F98" s="121">
        <v>-59312</v>
      </c>
    </row>
    <row r="99" spans="1:6">
      <c r="B99" s="104" t="s">
        <v>3</v>
      </c>
      <c r="C99" s="121">
        <v>5956114</v>
      </c>
      <c r="D99" s="121">
        <v>3510164</v>
      </c>
      <c r="E99" s="121">
        <v>3293755</v>
      </c>
      <c r="F99" s="121">
        <v>1261325</v>
      </c>
    </row>
    <row r="100" spans="1:6">
      <c r="B100" s="102" t="s">
        <v>20</v>
      </c>
      <c r="C100" s="107">
        <f>+SUM(C95:C99)</f>
        <v>88487936</v>
      </c>
      <c r="D100" s="107">
        <f t="shared" ref="D100:F100" si="4">+SUM(D95:D99)</f>
        <v>31017558</v>
      </c>
      <c r="E100" s="107">
        <f t="shared" si="4"/>
        <v>17735941</v>
      </c>
      <c r="F100" s="107">
        <f t="shared" si="4"/>
        <v>25373829</v>
      </c>
    </row>
    <row r="101" spans="1:6">
      <c r="B101" s="163"/>
      <c r="C101" s="163"/>
      <c r="D101" s="163"/>
    </row>
    <row r="102" spans="1:6">
      <c r="B102" s="163"/>
      <c r="C102" s="163"/>
      <c r="D102" s="163"/>
    </row>
    <row r="103" spans="1:6">
      <c r="B103" s="163"/>
      <c r="C103" s="163"/>
      <c r="D103" s="163"/>
    </row>
    <row r="104" spans="1:6">
      <c r="B104" s="163"/>
      <c r="C104" s="163"/>
      <c r="D104" s="163"/>
    </row>
    <row r="105" spans="1:6">
      <c r="B105" s="163"/>
      <c r="C105" s="163"/>
      <c r="D105" s="163"/>
    </row>
    <row r="106" spans="1:6">
      <c r="B106" s="163"/>
      <c r="C106" s="163"/>
      <c r="D106" s="163"/>
    </row>
    <row r="107" spans="1:6">
      <c r="B107" s="163"/>
      <c r="C107" s="163"/>
      <c r="D107" s="163"/>
    </row>
    <row r="108" spans="1:6">
      <c r="B108" s="163"/>
      <c r="C108" s="163"/>
      <c r="D108" s="163"/>
    </row>
    <row r="109" spans="1:6">
      <c r="A109" s="24"/>
      <c r="B109" s="163"/>
      <c r="C109" s="163"/>
      <c r="D109" s="163"/>
    </row>
    <row r="110" spans="1:6">
      <c r="B110" s="163"/>
      <c r="C110" s="163"/>
      <c r="D110" s="163"/>
    </row>
    <row r="111" spans="1:6">
      <c r="B111" s="163"/>
      <c r="C111" s="163"/>
      <c r="D111" s="163"/>
    </row>
    <row r="112" spans="1:6">
      <c r="B112" s="163"/>
      <c r="C112" s="163"/>
      <c r="D112" s="163"/>
    </row>
    <row r="113" spans="2:4">
      <c r="B113" s="163"/>
      <c r="C113" s="163"/>
      <c r="D113" s="163"/>
    </row>
    <row r="114" spans="2:4">
      <c r="B114" s="163"/>
      <c r="C114" s="163"/>
      <c r="D114" s="163"/>
    </row>
    <row r="115" spans="2:4">
      <c r="B115" s="163"/>
      <c r="C115" s="163"/>
      <c r="D115" s="163"/>
    </row>
    <row r="116" spans="2:4">
      <c r="B116" s="163"/>
      <c r="C116" s="163"/>
      <c r="D116" s="163"/>
    </row>
    <row r="117" spans="2:4">
      <c r="B117" s="163"/>
      <c r="C117" s="163"/>
      <c r="D117" s="163"/>
    </row>
    <row r="118" spans="2:4">
      <c r="B118" s="163"/>
      <c r="C118" s="163"/>
      <c r="D118" s="163"/>
    </row>
    <row r="119" spans="2:4">
      <c r="B119" s="163"/>
      <c r="C119" s="163"/>
      <c r="D119" s="163"/>
    </row>
    <row r="120" spans="2:4">
      <c r="B120" s="163"/>
      <c r="C120" s="163"/>
      <c r="D120" s="163"/>
    </row>
    <row r="121" spans="2:4">
      <c r="B121" s="163"/>
      <c r="C121" s="163"/>
      <c r="D121" s="163"/>
    </row>
    <row r="122" spans="2:4">
      <c r="B122" s="163"/>
      <c r="C122" s="163"/>
      <c r="D122" s="163"/>
    </row>
    <row r="123" spans="2:4">
      <c r="B123" s="163"/>
      <c r="C123" s="163"/>
      <c r="D123" s="163"/>
    </row>
    <row r="124" spans="2:4">
      <c r="B124" s="163"/>
      <c r="C124" s="163"/>
      <c r="D124" s="163"/>
    </row>
    <row r="125" spans="2:4">
      <c r="B125" s="163"/>
      <c r="C125" s="163"/>
      <c r="D125" s="163"/>
    </row>
    <row r="126" spans="2:4">
      <c r="B126" s="163"/>
      <c r="C126" s="163"/>
      <c r="D126" s="163"/>
    </row>
    <row r="127" spans="2:4">
      <c r="B127" s="163"/>
      <c r="C127" s="163"/>
      <c r="D127" s="163"/>
    </row>
    <row r="128" spans="2:4">
      <c r="B128" s="163"/>
      <c r="C128" s="163"/>
      <c r="D128" s="163"/>
    </row>
    <row r="129" spans="2:4">
      <c r="B129" s="163"/>
      <c r="C129" s="163"/>
      <c r="D129" s="163"/>
    </row>
    <row r="130" spans="2:4">
      <c r="B130" s="163"/>
      <c r="C130" s="163"/>
      <c r="D130" s="163"/>
    </row>
    <row r="131" spans="2:4">
      <c r="B131" s="163"/>
      <c r="C131" s="163"/>
      <c r="D131" s="163"/>
    </row>
    <row r="132" spans="2:4">
      <c r="B132" s="163"/>
      <c r="C132" s="163"/>
      <c r="D132" s="163"/>
    </row>
    <row r="133" spans="2:4">
      <c r="B133" s="163"/>
      <c r="C133" s="163"/>
      <c r="D133" s="163"/>
    </row>
    <row r="134" spans="2:4">
      <c r="B134" s="163"/>
      <c r="C134" s="163"/>
      <c r="D134" s="163"/>
    </row>
    <row r="135" spans="2:4">
      <c r="B135" s="163"/>
      <c r="C135" s="163"/>
      <c r="D135" s="163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91:B94"/>
    <mergeCell ref="B54:B57"/>
    <mergeCell ref="B78:B81"/>
    <mergeCell ref="C54:F54"/>
    <mergeCell ref="C78:F78"/>
    <mergeCell ref="C91:F91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ACTIVOS</vt:lpstr>
      <vt:lpstr>PASIVOS</vt:lpstr>
      <vt:lpstr>RESULTADO</vt:lpstr>
      <vt:lpstr>PATRIMONIO</vt:lpstr>
      <vt:lpstr>FLUJO DIRECTO</vt:lpstr>
      <vt:lpstr>NOTA 17.1</vt:lpstr>
      <vt:lpstr>NOTA 17.2 </vt:lpstr>
      <vt:lpstr>NOTA 17.3</vt:lpstr>
      <vt:lpstr>NOTA 17.6</vt:lpstr>
      <vt:lpstr>NOTA 25</vt:lpstr>
      <vt:lpstr>ACTIVOS!Área_de_impresión</vt:lpstr>
      <vt:lpstr>'FLUJO DIRECTO'!Área_de_impresión</vt:lpstr>
      <vt:lpstr>'NOTA 25'!Área_de_impresión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2024-11-06T22:04:33Z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